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738" activeTab="4"/>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Sheet'!$A$1:$I$58</definedName>
    <definedName name="_xlnm.Print_Area" localSheetId="3">'Cash Flow Statement'!$A$1:$I$65</definedName>
    <definedName name="_xlnm.Print_Area" localSheetId="0">'Income Statement'!$A$1:$H$56</definedName>
    <definedName name="_xlnm.Print_Area" localSheetId="4">'Notes '!$A$1:$K$262</definedName>
  </definedNames>
  <calcPr fullCalcOnLoad="1"/>
</workbook>
</file>

<file path=xl/sharedStrings.xml><?xml version="1.0" encoding="utf-8"?>
<sst xmlns="http://schemas.openxmlformats.org/spreadsheetml/2006/main" count="360" uniqueCount="262">
  <si>
    <t xml:space="preserve">Astral Supreme Berhad (“ASB”) has provided corporate guarantee in favour of OCBC Bank (Malaysia) Berhad for Credit Facilities of RM6.1 million and Islamic Banking Non-Revolving Equipment Facility Line of RM3.5 million to S.G. Silk Screen Industries Sdn Bhd (“SG”) a subsidiary company of ASB.
</t>
  </si>
  <si>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</si>
  <si>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</si>
  <si>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</si>
  <si>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</si>
  <si>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</si>
  <si>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</si>
  <si>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</si>
  <si>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</si>
  <si>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</si>
  <si>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ASB has provided corporate guarantee in favour of HSBC Bank Malaysia Berhad for Banking Facilities of RM7.5 million to S.G. Silk Screen Industries Sdn Bhd (“SG”) a subsidiary company of ASB.</t>
  </si>
  <si>
    <t>(a)</t>
  </si>
  <si>
    <t>Variance in profit forecast</t>
  </si>
  <si>
    <t>This is not applicable in the reporting quarter.</t>
  </si>
  <si>
    <t>(b)</t>
  </si>
  <si>
    <t>Shortfall in profit guarantee</t>
  </si>
  <si>
    <t>Status of Corporate Proposals</t>
  </si>
  <si>
    <t>Utilisation of proceeds</t>
  </si>
  <si>
    <t>Not applicable</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</si>
  <si>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</si>
  <si>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</si>
  <si>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</si>
  <si>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</si>
  <si>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</si>
  <si>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</si>
  <si>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</si>
  <si>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</si>
  <si>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</si>
  <si>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</si>
  <si>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</si>
  <si>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</si>
  <si>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</si>
  <si>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</si>
  <si>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</si>
  <si>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</si>
  <si>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</si>
  <si>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</si>
  <si>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</si>
  <si>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</si>
  <si>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</si>
  <si>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</si>
  <si>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</si>
  <si>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</si>
  <si>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</si>
  <si>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</si>
  <si>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</si>
  <si>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</si>
  <si>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</si>
  <si>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</si>
  <si>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</si>
  <si>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</si>
  <si>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</si>
  <si>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</si>
  <si>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</si>
  <si>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</si>
  <si>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The Management is not aware of any material events subsequent to the end of the period reported on that have not been reflected in the financial statements for the interim period.</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</si>
  <si>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</si>
  <si>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</si>
  <si>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</si>
  <si>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</si>
  <si>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</si>
  <si>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</si>
  <si>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</si>
  <si>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</si>
  <si>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</si>
  <si>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</si>
  <si>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</si>
  <si>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</si>
  <si>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</si>
  <si>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</si>
  <si>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</si>
  <si>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</si>
  <si>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 xml:space="preserve">Based on current business indication and barring unforeseen circumstances, the Group expects its performance to remain satisfactory in the next quarter in view of the Group’s efforts to strengthen its customer base and to expand its business. </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</si>
  <si>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</si>
  <si>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</si>
  <si>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</si>
  <si>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</si>
  <si>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</si>
  <si>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</si>
  <si>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</si>
  <si>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</si>
  <si>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</si>
  <si>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</si>
  <si>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</si>
  <si>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</si>
  <si>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</si>
  <si>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</si>
  <si>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</si>
  <si>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</si>
  <si>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</si>
  <si>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</si>
  <si>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</si>
  <si>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</si>
  <si>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</si>
  <si>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</si>
  <si>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</si>
  <si>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</si>
  <si>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</si>
  <si>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</si>
  <si>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</si>
  <si>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</si>
  <si>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</si>
  <si>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</si>
  <si>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</si>
  <si>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</si>
  <si>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</si>
  <si>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</si>
  <si>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</si>
  <si>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</si>
  <si>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</si>
  <si>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Share of results of:</t>
  </si>
  <si>
    <t>- Associated company</t>
  </si>
  <si>
    <t>- Jointly controlled entity</t>
  </si>
  <si>
    <t>Equity holders of the parent</t>
  </si>
  <si>
    <t>Minority interest</t>
  </si>
  <si>
    <t>Sen</t>
  </si>
  <si>
    <t>Earnings per share</t>
  </si>
  <si>
    <t>Diluted</t>
  </si>
  <si>
    <t>CONDENSED CONSOLIDATED BALANCE SHEETS</t>
  </si>
  <si>
    <t>Quarter ended</t>
  </si>
  <si>
    <t>Year ended</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</si>
  <si>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</si>
  <si>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</si>
  <si>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</si>
  <si>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</si>
  <si>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</si>
  <si>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</si>
  <si>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</si>
  <si>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</si>
  <si>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</si>
  <si>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</si>
  <si>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</si>
  <si>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</si>
  <si>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</si>
  <si>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</si>
  <si>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</si>
  <si>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</si>
  <si>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</si>
  <si>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</si>
  <si>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At 1 January 2007</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</si>
  <si>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</si>
  <si>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</si>
  <si>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</si>
  <si>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</si>
  <si>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</si>
  <si>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</si>
  <si>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</si>
  <si>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</si>
  <si>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</si>
  <si>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</si>
  <si>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</si>
  <si>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Investment in jointly controlled entity/associated companies</t>
  </si>
  <si>
    <t>Advances from/(to) related companies</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</si>
  <si>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</si>
  <si>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</si>
  <si>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</si>
  <si>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</si>
  <si>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</si>
  <si>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</si>
  <si>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</si>
  <si>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</si>
  <si>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</si>
  <si>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</si>
  <si>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Proceeds from disposal of marketable securities</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</si>
  <si>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</si>
  <si>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</si>
  <si>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</si>
  <si>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</si>
  <si>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</si>
  <si>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</si>
  <si>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</si>
  <si>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</si>
  <si>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</si>
  <si>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</si>
  <si>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</si>
  <si>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</si>
  <si>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</si>
  <si>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</si>
  <si>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</si>
  <si>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</si>
  <si>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</si>
  <si>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</si>
  <si>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</si>
  <si>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</si>
  <si>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 xml:space="preserve">The Group does not have any financial instruments with off balance sheet risk as at the date of this announcement. </t>
  </si>
  <si>
    <t>Material litigations</t>
  </si>
  <si>
    <t>Dividends</t>
  </si>
  <si>
    <t>Non-current assets held for sale</t>
  </si>
  <si>
    <t>Changes in banking facilities</t>
  </si>
  <si>
    <t>Repayment to related parties</t>
  </si>
  <si>
    <t>Repayment to related companies</t>
  </si>
  <si>
    <t>The Group did not purchase or dispose any quoted securities during the quarter under review.</t>
  </si>
  <si>
    <t>Receipt of term loan</t>
  </si>
  <si>
    <t>Receipt of short term borrowings</t>
  </si>
  <si>
    <t>Receipt of hire purchase loan</t>
  </si>
  <si>
    <t>Q1</t>
  </si>
  <si>
    <t>Q2</t>
  </si>
  <si>
    <t>YTD</t>
  </si>
  <si>
    <t>Q3</t>
  </si>
  <si>
    <t>Q4</t>
  </si>
  <si>
    <t>Foreign currency translation differences</t>
  </si>
  <si>
    <t>Net loss for the financial period</t>
  </si>
  <si>
    <t>Profit On Sale Of Investments And/Or Properties</t>
  </si>
  <si>
    <t>Prepaid lease payment</t>
  </si>
  <si>
    <t>Acquisition of associated company</t>
  </si>
  <si>
    <t>Acquisition of unquoted company</t>
  </si>
  <si>
    <t>Dividends received from marketable securities</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</si>
  <si>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</si>
  <si>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</si>
  <si>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</si>
  <si>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</si>
  <si>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</si>
  <si>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</si>
  <si>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There were no material changes in the composition of the Group for the current quarter up to the date of this report.</t>
  </si>
  <si>
    <t>Borrowings denominated in foreign currency:</t>
  </si>
  <si>
    <t>- United State Dollars ("USD")</t>
  </si>
  <si>
    <t>$'000</t>
  </si>
  <si>
    <t>- Chinese, Yuan Renminbi ("RMB")</t>
  </si>
  <si>
    <t>- Brunei Dollars ("BRN")</t>
  </si>
  <si>
    <t>- (Under)/over provision in prior years</t>
  </si>
  <si>
    <t>Unsecured</t>
  </si>
  <si>
    <t>Taxation refund</t>
  </si>
  <si>
    <t>Repayment of bank borrowings</t>
  </si>
  <si>
    <t>At 1 January 2008</t>
  </si>
  <si>
    <t>(The condensed consolidated income statement should be read in conjunction with the Annual Financial Statements for the year ended 31 December 2007)</t>
  </si>
  <si>
    <t>Repayment of term loan</t>
  </si>
  <si>
    <t>The carrying value of property, plant and equipment is based on the valuation incorporated in the annual financial statements for the year ended 31 December 2007.</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</si>
  <si>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</si>
  <si>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t>
  </si>
  <si>
    <t>FRS 107 Cash Flow Statements</t>
  </si>
  <si>
    <t>FRS 112 Income Taxes</t>
  </si>
  <si>
    <t>FRS 118 Revenue</t>
  </si>
  <si>
    <t>FRS 134 Interim Financial Reporting</t>
  </si>
  <si>
    <t>FRS 137 Provisions, Contingent Liabilities and Contingent Assets</t>
  </si>
  <si>
    <t>IC Interpretation 8 Scope of FRS 2</t>
  </si>
  <si>
    <t xml:space="preserve">The new/revised standards effective for the Group financial periods beginning on or after 1 January 2008 are as follow:-
</t>
  </si>
  <si>
    <t>As at the date of this report, the Group has not applied the new standard FRS 139 Financial Instruments: Recognition and Measurement which has been issued by the Malaysian Accounting Standards Board, as the effective date yet to be determined by the Malaysia Accounting Standards Board. It is expected to have no significant impact on the financial statements of the Group upon thier initial application.</t>
  </si>
  <si>
    <t>The adoption of these new/revised standards and interpretation does not have significant financial impact to the Group.</t>
  </si>
  <si>
    <t>There were no corporate proposals announced or are being undertaken by the Company or the Group during the current quarter and the period under review.</t>
  </si>
  <si>
    <t>(Unaudited)</t>
  </si>
  <si>
    <t>(Audited)</t>
  </si>
  <si>
    <t xml:space="preserve">The interim financial report has been prepared in accordance with the same accounting policies adopted in the 2007 annual financial statements, except for the accounting policy changes that are expected to be reflected in the 2008 annual financial statements. Details of these changes in accounting policies are set out in Note 2.
This interim financial report should be read in conjunction with the audited financial statements for the year ended 31 December 2007.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2007. </t>
  </si>
  <si>
    <t>Individual Quarter</t>
  </si>
  <si>
    <t>Cumulative Quarter</t>
  </si>
  <si>
    <t>The management is not aware of any material litigation from 31 December 2006 to the date of this announcement except as disclosed below:</t>
  </si>
  <si>
    <t>On 27 October 2003, SMSB had placed RM7.5 million deposits with its fund manager, Pica Asset Management Sdn Bhd ("Pica"). Pica had invested the funds in 750,000 Irredeemable Convertible Preference Shares ("ICPS") of RM10 each in Kemajuan Tong Wang Sdn Bhd (“KTW”) of which RM5,500,000 was recouped when Pica sold the ICPS. A balance of RM2,000,000 is still outstanding as Gagah Timur Sdn Bhd, the party to whom the Put Option Agreement was signed, had failed to pay. ASB had received a letter from KTW undertaking the repayment of the RM2,000,000. 
SMSB had on 28 December 2005 filed a winding-up petition against KTW to recover the receivables of RM2,000,000. On 22 February 2007, the Court granted Order in Terms of the Petition. KTW is in the process of being wound-up.</t>
  </si>
  <si>
    <t>There were no sales of unquoted investments for the current financial quarter.</t>
  </si>
  <si>
    <t>Gain from sale of property for the current quarter and financial year to date is as follows:</t>
  </si>
  <si>
    <t>Gain from sale of a parcel of land and</t>
  </si>
  <si>
    <t>building located in Johor Bahru</t>
  </si>
  <si>
    <t>FOR THE FINANCIAL QUARTER ENDED 30 JUNE 2008</t>
  </si>
  <si>
    <t>6 months ended</t>
  </si>
  <si>
    <t>6 months ended 30 June 2008</t>
  </si>
  <si>
    <t>At 30 June 2008</t>
  </si>
  <si>
    <t>At 30 June 2007</t>
  </si>
  <si>
    <t>There were no material contingent liabilities or assets at the period ended 30 June 2008 except as disclosed below:</t>
  </si>
  <si>
    <t>Details of the Group's bank borrowings as at 30 June 2008 are as follows:-</t>
  </si>
  <si>
    <t>6 months ended 30 June 2007</t>
  </si>
  <si>
    <t>The turnover for the current quarter and year-to-date under review was RM9.820 million and RM22.086 million respectively as compare to RM9.967 million and RM20.917 million in the respective corresponding period in year 2007. The lower turnover for the current quarter was mainly due to decrease orders from customers.</t>
  </si>
  <si>
    <t>The Group posted loss before tax of RM1.893 million and RM4.142 million for current quarter and year-to-date respectively as compare to RM3.057 million loss before tax and RM5.020 million loss before tax in the corresponding period in year 2007. The decrease in losses were mainly due to the cost reduction exercise and gain of disposal of fixed assets during the quarter.</t>
  </si>
  <si>
    <t>Turnover for the current quarter of RM9.820 million has decreased by 20% as compared to the immediate preceding quarter of RM12.266 million. The decrease in turnover was mainly due to lower contribution from the electronic and electrical sector.</t>
  </si>
  <si>
    <t>The loss before taxation of the current quarter was RM1.893 million compared to RM2.248 million for the immediate preceding quarter. The lower losses in the current quarter is due to cost reduction exercise and gain of disposal of fixed assets in the current quarter.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</si>
</sst>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409]dddd\,\ mmmm\ dd\,\ yyyy"/>
    <numFmt numFmtId="181" formatCode="[$-409]dd\-mmm\-yy;@"/>
    <numFmt numFmtId="182" formatCode="[$-409]d\-mmm\-yy;@"/>
    <numFmt numFmtId="183" formatCode="[$€-2]\ #,##0.00_);[Red]\([$€-2]\ #,##0.00\)"/>
    <numFmt numFmtId="184" formatCode="_(* #,##0.0000_);_(* \(#,##0.0000\);_(* &quot;-&quot;????_);_(@_)"/>
    <numFmt numFmtId="185" formatCode="_(* #,##0.000_);_(* \(#,##0.000\);_(* &quot;-&quot;???_);_(@_)"/>
    <numFmt numFmtId="186" formatCode="#,##0.0_);\(#,##0.0\)"/>
  </numFmts>
  <fonts count="12">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s>
  <fills count="3">
    <fill>
      <patternFill/>
    </fill>
    <fill>
      <patternFill patternType="gray125"/>
    </fill>
    <fill>
      <patternFill patternType="solid">
        <fgColor indexed="42"/>
        <bgColor indexed="64"/>
      </patternFill>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89">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3" fontId="0" fillId="0" borderId="0" xfId="15" applyNumberFormat="1" applyFont="1" applyAlignment="1">
      <alignment horizontal="right"/>
    </xf>
    <xf numFmtId="173" fontId="0" fillId="0" borderId="0" xfId="0" applyNumberFormat="1" applyFont="1" applyAlignment="1">
      <alignment/>
    </xf>
    <xf numFmtId="173" fontId="1" fillId="0" borderId="1" xfId="15"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3" fontId="1" fillId="0" borderId="0" xfId="15" applyNumberFormat="1" applyFont="1" applyAlignment="1">
      <alignment horizontal="right"/>
    </xf>
    <xf numFmtId="171" fontId="1" fillId="0" borderId="0" xfId="15" applyFont="1" applyAlignment="1">
      <alignment horizontal="right"/>
    </xf>
    <xf numFmtId="173" fontId="4" fillId="0" borderId="0" xfId="15" applyNumberFormat="1" applyFont="1" applyAlignment="1">
      <alignment horizontal="right"/>
    </xf>
    <xf numFmtId="173" fontId="1" fillId="0" borderId="2" xfId="15" applyNumberFormat="1" applyFont="1" applyBorder="1" applyAlignment="1">
      <alignment horizontal="right"/>
    </xf>
    <xf numFmtId="173" fontId="1" fillId="0" borderId="0" xfId="15" applyNumberFormat="1" applyFont="1" applyBorder="1" applyAlignment="1">
      <alignment horizontal="right"/>
    </xf>
    <xf numFmtId="171" fontId="4" fillId="0" borderId="0" xfId="15" applyFont="1" applyAlignment="1">
      <alignment horizontal="right"/>
    </xf>
    <xf numFmtId="173" fontId="4" fillId="0" borderId="0" xfId="15" applyNumberFormat="1" applyFont="1" applyAlignment="1">
      <alignment horizontal="center"/>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2" fontId="1" fillId="0" borderId="0" xfId="0" applyNumberFormat="1" applyFont="1" applyAlignment="1">
      <alignment/>
    </xf>
    <xf numFmtId="182" fontId="0" fillId="0" borderId="0" xfId="0" applyNumberFormat="1" applyFont="1" applyAlignment="1">
      <alignment/>
    </xf>
    <xf numFmtId="181" fontId="1" fillId="0" borderId="0" xfId="15" applyNumberFormat="1" applyFont="1" applyAlignment="1" quotePrefix="1">
      <alignment horizontal="right"/>
    </xf>
    <xf numFmtId="0" fontId="5" fillId="0" borderId="0" xfId="0" applyFont="1" applyAlignment="1">
      <alignment/>
    </xf>
    <xf numFmtId="181" fontId="1" fillId="0" borderId="0" xfId="0" applyNumberFormat="1" applyFont="1" applyAlignment="1">
      <alignment/>
    </xf>
    <xf numFmtId="181" fontId="4" fillId="0" borderId="0" xfId="15" applyNumberFormat="1" applyFont="1" applyAlignment="1" quotePrefix="1">
      <alignment horizontal="right"/>
    </xf>
    <xf numFmtId="181" fontId="0" fillId="0" borderId="0" xfId="0" applyNumberFormat="1" applyFont="1" applyAlignment="1">
      <alignment/>
    </xf>
    <xf numFmtId="0" fontId="1" fillId="0" borderId="0" xfId="0" applyFont="1" applyAlignment="1" quotePrefix="1">
      <alignment/>
    </xf>
    <xf numFmtId="173" fontId="1" fillId="0" borderId="3" xfId="15"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2" fontId="1" fillId="0" borderId="0" xfId="0" applyNumberFormat="1" applyFont="1" applyAlignment="1">
      <alignment horizontal="right"/>
    </xf>
    <xf numFmtId="182" fontId="0" fillId="0" borderId="0" xfId="0" applyNumberFormat="1" applyFont="1" applyAlignment="1">
      <alignment horizontal="right"/>
    </xf>
    <xf numFmtId="173" fontId="1" fillId="0" borderId="4" xfId="15"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2" xfId="0" applyFont="1" applyBorder="1" applyAlignment="1">
      <alignment/>
    </xf>
    <xf numFmtId="173" fontId="4" fillId="0" borderId="2" xfId="15" applyNumberFormat="1" applyFont="1" applyBorder="1" applyAlignment="1">
      <alignment horizontal="right"/>
    </xf>
    <xf numFmtId="0" fontId="7" fillId="0" borderId="0" xfId="0" applyFont="1" applyAlignment="1">
      <alignment/>
    </xf>
    <xf numFmtId="0" fontId="4" fillId="0" borderId="0" xfId="0" applyFont="1" applyBorder="1" applyAlignment="1">
      <alignment/>
    </xf>
    <xf numFmtId="182"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vertical="top"/>
    </xf>
    <xf numFmtId="0" fontId="4" fillId="0" borderId="0" xfId="0" applyFont="1" applyAlignment="1">
      <alignment horizontal="justify" vertical="top"/>
    </xf>
    <xf numFmtId="2" fontId="4" fillId="0" borderId="0" xfId="0" applyNumberFormat="1" applyFont="1" applyAlignment="1">
      <alignment/>
    </xf>
    <xf numFmtId="173" fontId="1" fillId="0" borderId="5" xfId="15" applyNumberFormat="1" applyFont="1" applyBorder="1" applyAlignment="1">
      <alignment horizontal="right"/>
    </xf>
    <xf numFmtId="173" fontId="1" fillId="0" borderId="6" xfId="15" applyNumberFormat="1" applyFont="1" applyBorder="1" applyAlignment="1">
      <alignment horizontal="right"/>
    </xf>
    <xf numFmtId="2" fontId="4" fillId="0" borderId="0" xfId="0" applyNumberFormat="1" applyFont="1" applyAlignment="1">
      <alignment vertical="top"/>
    </xf>
    <xf numFmtId="173" fontId="4" fillId="0" borderId="0" xfId="15" applyNumberFormat="1" applyFont="1" applyAlignment="1">
      <alignment horizontal="center" vertical="top" wrapText="1"/>
    </xf>
    <xf numFmtId="181" fontId="4" fillId="0" borderId="0" xfId="0" applyNumberFormat="1" applyFont="1" applyAlignment="1">
      <alignment/>
    </xf>
    <xf numFmtId="173" fontId="1" fillId="0" borderId="0" xfId="15" applyNumberFormat="1" applyFont="1" applyAlignment="1">
      <alignment horizontal="center" vertical="top" wrapText="1"/>
    </xf>
    <xf numFmtId="181" fontId="4" fillId="0" borderId="0" xfId="15" applyNumberFormat="1" applyFont="1" applyBorder="1" applyAlignment="1" quotePrefix="1">
      <alignment horizontal="right"/>
    </xf>
    <xf numFmtId="173" fontId="0" fillId="0" borderId="0" xfId="15" applyNumberFormat="1" applyFont="1" applyBorder="1" applyAlignment="1">
      <alignment horizontal="right"/>
    </xf>
    <xf numFmtId="173" fontId="8" fillId="0" borderId="0" xfId="15" applyNumberFormat="1" applyFont="1" applyAlignment="1">
      <alignment horizontal="right" vertical="top" wrapText="1"/>
    </xf>
    <xf numFmtId="0" fontId="1" fillId="0" borderId="0" xfId="0" applyFont="1" applyFill="1" applyAlignment="1">
      <alignment horizontal="justify" vertical="top" wrapText="1"/>
    </xf>
    <xf numFmtId="173" fontId="1" fillId="0" borderId="0" xfId="15" applyNumberFormat="1" applyFont="1" applyFill="1" applyAlignment="1">
      <alignment horizontal="right"/>
    </xf>
    <xf numFmtId="171" fontId="1" fillId="0" borderId="0" xfId="15" applyFont="1" applyFill="1" applyAlignment="1">
      <alignment horizontal="right"/>
    </xf>
    <xf numFmtId="173" fontId="4" fillId="0" borderId="0" xfId="15" applyNumberFormat="1" applyFont="1" applyFill="1" applyAlignment="1">
      <alignment horizontal="right"/>
    </xf>
    <xf numFmtId="173" fontId="1" fillId="0" borderId="2" xfId="15" applyNumberFormat="1" applyFont="1" applyFill="1" applyBorder="1" applyAlignment="1">
      <alignment horizontal="right"/>
    </xf>
    <xf numFmtId="0" fontId="1" fillId="0" borderId="0" xfId="0" applyFont="1" applyFill="1" applyAlignment="1">
      <alignment horizontal="justify" vertical="top"/>
    </xf>
    <xf numFmtId="173" fontId="0" fillId="0" borderId="0" xfId="15" applyNumberFormat="1" applyFont="1" applyFill="1" applyAlignment="1">
      <alignment horizontal="right"/>
    </xf>
    <xf numFmtId="181" fontId="7" fillId="0" borderId="0" xfId="0" applyNumberFormat="1" applyFont="1" applyAlignment="1">
      <alignment horizontal="center"/>
    </xf>
    <xf numFmtId="181" fontId="1" fillId="0" borderId="0" xfId="15" applyNumberFormat="1" applyFont="1" applyFill="1" applyAlignment="1" quotePrefix="1">
      <alignment horizontal="right"/>
    </xf>
    <xf numFmtId="0" fontId="7" fillId="0" borderId="0" xfId="0" applyFont="1" applyAlignment="1">
      <alignment horizontal="center"/>
    </xf>
    <xf numFmtId="173" fontId="1" fillId="0" borderId="7" xfId="15" applyNumberFormat="1" applyFont="1" applyFill="1" applyBorder="1" applyAlignment="1">
      <alignment horizontal="right"/>
    </xf>
    <xf numFmtId="0" fontId="1" fillId="0" borderId="0" xfId="0" applyFont="1" applyFill="1" applyAlignment="1">
      <alignment/>
    </xf>
    <xf numFmtId="173" fontId="1" fillId="0" borderId="0" xfId="15" applyNumberFormat="1" applyFont="1" applyFill="1" applyAlignment="1">
      <alignment horizontal="right" vertical="top" wrapText="1"/>
    </xf>
    <xf numFmtId="173" fontId="1" fillId="0" borderId="0" xfId="15" applyNumberFormat="1" applyFont="1" applyFill="1" applyBorder="1" applyAlignment="1">
      <alignment horizontal="right" vertical="top" wrapText="1"/>
    </xf>
    <xf numFmtId="0" fontId="0" fillId="0" borderId="0" xfId="0" applyFont="1" applyFill="1" applyAlignment="1">
      <alignment/>
    </xf>
    <xf numFmtId="173" fontId="1" fillId="0" borderId="0" xfId="15" applyNumberFormat="1" applyFont="1" applyFill="1" applyBorder="1" applyAlignment="1">
      <alignment horizontal="center" vertical="top"/>
    </xf>
    <xf numFmtId="0" fontId="0" fillId="0" borderId="0" xfId="0" applyFont="1" applyFill="1" applyAlignment="1">
      <alignment/>
    </xf>
    <xf numFmtId="173" fontId="0" fillId="0" borderId="0" xfId="15"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Font="1" applyAlignment="1">
      <alignment vertical="justify"/>
    </xf>
    <xf numFmtId="0" fontId="0" fillId="0" borderId="0" xfId="0" applyAlignment="1">
      <alignment/>
    </xf>
    <xf numFmtId="181" fontId="4" fillId="0" borderId="0" xfId="15" applyNumberFormat="1" applyFont="1" applyAlignment="1" quotePrefix="1">
      <alignment horizontal="center"/>
    </xf>
    <xf numFmtId="0" fontId="0" fillId="0" borderId="0" xfId="0" applyFont="1" applyAlignment="1">
      <alignment/>
    </xf>
    <xf numFmtId="181" fontId="4" fillId="0" borderId="0" xfId="15" applyNumberFormat="1" applyFont="1" applyBorder="1" applyAlignment="1" quotePrefix="1">
      <alignment horizontal="center"/>
    </xf>
    <xf numFmtId="0" fontId="1" fillId="0" borderId="0" xfId="0" applyFont="1" applyAlignment="1">
      <alignment vertical="distributed"/>
    </xf>
    <xf numFmtId="173" fontId="4" fillId="0" borderId="0" xfId="15" applyNumberFormat="1" applyFont="1" applyFill="1" applyAlignment="1">
      <alignment horizontal="center" vertical="top" wrapText="1"/>
    </xf>
    <xf numFmtId="181" fontId="4" fillId="0" borderId="0" xfId="15" applyNumberFormat="1" applyFont="1" applyFill="1" applyAlignment="1" quotePrefix="1">
      <alignment horizontal="right"/>
    </xf>
    <xf numFmtId="173" fontId="4" fillId="0" borderId="0" xfId="15" applyNumberFormat="1" applyFont="1" applyFill="1" applyBorder="1" applyAlignment="1">
      <alignment horizontal="right"/>
    </xf>
    <xf numFmtId="173" fontId="1" fillId="0" borderId="0" xfId="15" applyNumberFormat="1" applyFont="1" applyFill="1" applyBorder="1" applyAlignment="1">
      <alignment horizontal="right"/>
    </xf>
    <xf numFmtId="173" fontId="1" fillId="0" borderId="3" xfId="15" applyNumberFormat="1" applyFont="1" applyFill="1" applyBorder="1" applyAlignment="1">
      <alignment horizontal="right"/>
    </xf>
    <xf numFmtId="173" fontId="1" fillId="0" borderId="0" xfId="15" applyNumberFormat="1" applyFont="1" applyFill="1" applyAlignment="1">
      <alignment horizontal="center"/>
    </xf>
    <xf numFmtId="171" fontId="1" fillId="0" borderId="0" xfId="15" applyNumberFormat="1" applyFont="1" applyFill="1" applyBorder="1" applyAlignment="1">
      <alignment horizontal="right"/>
    </xf>
    <xf numFmtId="173" fontId="1" fillId="0" borderId="4" xfId="15" applyNumberFormat="1" applyFont="1" applyFill="1" applyBorder="1" applyAlignment="1">
      <alignment horizontal="right"/>
    </xf>
    <xf numFmtId="181" fontId="4" fillId="0" borderId="0" xfId="15" applyNumberFormat="1" applyFont="1" applyFill="1" applyBorder="1" applyAlignment="1" quotePrefix="1">
      <alignment horizontal="right"/>
    </xf>
    <xf numFmtId="173" fontId="1" fillId="0" borderId="1" xfId="15" applyNumberFormat="1" applyFont="1" applyFill="1" applyBorder="1" applyAlignment="1">
      <alignment horizontal="right"/>
    </xf>
    <xf numFmtId="181" fontId="4" fillId="0" borderId="0" xfId="15" applyNumberFormat="1" applyFont="1" applyFill="1" applyBorder="1" applyAlignment="1" quotePrefix="1">
      <alignment horizontal="center"/>
    </xf>
    <xf numFmtId="181" fontId="4" fillId="0" borderId="0" xfId="15" applyNumberFormat="1" applyFont="1" applyFill="1" applyAlignment="1" quotePrefix="1">
      <alignment horizontal="center"/>
    </xf>
    <xf numFmtId="173" fontId="1" fillId="0" borderId="8" xfId="15" applyNumberFormat="1" applyFont="1" applyFill="1" applyBorder="1" applyAlignment="1">
      <alignment horizontal="right"/>
    </xf>
    <xf numFmtId="173" fontId="1" fillId="0" borderId="0" xfId="15" applyNumberFormat="1" applyFont="1" applyFill="1" applyBorder="1" applyAlignment="1">
      <alignment horizontal="right" vertical="top"/>
    </xf>
    <xf numFmtId="173"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0" fontId="6" fillId="0" borderId="0" xfId="0" applyFont="1" applyFill="1" applyAlignment="1">
      <alignment/>
    </xf>
    <xf numFmtId="173" fontId="1" fillId="0" borderId="0" xfId="15" applyNumberFormat="1" applyFont="1" applyFill="1" applyBorder="1" applyAlignment="1">
      <alignment/>
    </xf>
    <xf numFmtId="173" fontId="1" fillId="0" borderId="0" xfId="15" applyNumberFormat="1" applyFont="1" applyFill="1" applyAlignment="1">
      <alignment/>
    </xf>
    <xf numFmtId="169" fontId="1" fillId="0" borderId="0" xfId="15" applyNumberFormat="1" applyFont="1" applyFill="1" applyAlignment="1">
      <alignment horizontal="right"/>
    </xf>
    <xf numFmtId="169" fontId="1" fillId="0" borderId="0" xfId="15" applyNumberFormat="1" applyFont="1" applyFill="1" applyBorder="1" applyAlignment="1">
      <alignment horizontal="right"/>
    </xf>
    <xf numFmtId="169" fontId="1" fillId="0" borderId="2" xfId="15" applyNumberFormat="1" applyFont="1" applyFill="1" applyBorder="1" applyAlignment="1">
      <alignment horizontal="right"/>
    </xf>
    <xf numFmtId="173" fontId="1" fillId="0" borderId="2" xfId="15" applyNumberFormat="1" applyFont="1" applyFill="1" applyBorder="1" applyAlignment="1">
      <alignment/>
    </xf>
    <xf numFmtId="169" fontId="1" fillId="0" borderId="4" xfId="15" applyNumberFormat="1" applyFont="1" applyFill="1" applyBorder="1" applyAlignment="1">
      <alignment horizontal="right"/>
    </xf>
    <xf numFmtId="173" fontId="1" fillId="0" borderId="4" xfId="15" applyNumberFormat="1" applyFont="1" applyFill="1" applyBorder="1" applyAlignment="1">
      <alignment/>
    </xf>
    <xf numFmtId="169" fontId="1" fillId="0" borderId="7" xfId="15" applyNumberFormat="1" applyFont="1" applyFill="1" applyBorder="1" applyAlignment="1">
      <alignment horizontal="right"/>
    </xf>
    <xf numFmtId="182" fontId="4" fillId="0" borderId="2" xfId="15" applyNumberFormat="1" applyFont="1" applyFill="1" applyBorder="1" applyAlignment="1" quotePrefix="1">
      <alignment horizontal="right"/>
    </xf>
    <xf numFmtId="173" fontId="1" fillId="0" borderId="8" xfId="15" applyNumberFormat="1" applyFont="1" applyFill="1" applyBorder="1" applyAlignment="1">
      <alignment/>
    </xf>
    <xf numFmtId="169" fontId="1" fillId="0" borderId="8" xfId="15" applyNumberFormat="1" applyFont="1" applyFill="1" applyBorder="1" applyAlignment="1">
      <alignment horizontal="right"/>
    </xf>
    <xf numFmtId="173" fontId="1" fillId="0" borderId="7" xfId="15" applyNumberFormat="1" applyFont="1" applyFill="1" applyBorder="1" applyAlignment="1">
      <alignment horizontal="left"/>
    </xf>
    <xf numFmtId="173" fontId="0" fillId="0" borderId="0" xfId="15" applyNumberFormat="1" applyFont="1" applyFill="1" applyAlignment="1">
      <alignment/>
    </xf>
    <xf numFmtId="173" fontId="1" fillId="0" borderId="9" xfId="15" applyNumberFormat="1" applyFont="1" applyFill="1" applyBorder="1" applyAlignment="1">
      <alignment horizontal="right"/>
    </xf>
    <xf numFmtId="173" fontId="1" fillId="0" borderId="10" xfId="15" applyNumberFormat="1" applyFont="1" applyFill="1" applyBorder="1" applyAlignment="1">
      <alignment horizontal="right"/>
    </xf>
    <xf numFmtId="173" fontId="8" fillId="0" borderId="0" xfId="15" applyNumberFormat="1" applyFont="1" applyFill="1" applyAlignment="1">
      <alignment horizontal="right" vertical="top" wrapText="1"/>
    </xf>
    <xf numFmtId="171" fontId="1" fillId="0" borderId="0" xfId="15" applyFont="1" applyFill="1" applyBorder="1" applyAlignment="1">
      <alignment horizontal="right"/>
    </xf>
    <xf numFmtId="173" fontId="11" fillId="0" borderId="0" xfId="15" applyNumberFormat="1" applyFont="1" applyFill="1" applyAlignment="1">
      <alignment horizontal="right"/>
    </xf>
    <xf numFmtId="182" fontId="4" fillId="0" borderId="0" xfId="15" applyNumberFormat="1" applyFont="1" applyFill="1" applyAlignment="1" quotePrefix="1">
      <alignment horizontal="right"/>
    </xf>
    <xf numFmtId="173" fontId="1" fillId="0" borderId="0" xfId="0" applyNumberFormat="1" applyFont="1" applyFill="1" applyAlignment="1">
      <alignment/>
    </xf>
    <xf numFmtId="0" fontId="0" fillId="0" borderId="0" xfId="0" applyFill="1" applyAlignment="1">
      <alignment/>
    </xf>
    <xf numFmtId="0" fontId="1" fillId="0" borderId="0" xfId="0" applyFont="1" applyFill="1" applyAlignment="1" quotePrefix="1">
      <alignment/>
    </xf>
    <xf numFmtId="0" fontId="4" fillId="0" borderId="0" xfId="0" applyFont="1" applyAlignment="1">
      <alignment horizontal="right"/>
    </xf>
    <xf numFmtId="182" fontId="4" fillId="0" borderId="0" xfId="15" applyNumberFormat="1" applyFont="1" applyFill="1" applyAlignment="1">
      <alignment horizontal="right"/>
    </xf>
    <xf numFmtId="173" fontId="1" fillId="0" borderId="5" xfId="15" applyNumberFormat="1" applyFont="1" applyFill="1" applyBorder="1" applyAlignment="1">
      <alignment horizontal="right"/>
    </xf>
    <xf numFmtId="173" fontId="1" fillId="0" borderId="6" xfId="15" applyNumberFormat="1" applyFont="1" applyFill="1" applyBorder="1" applyAlignment="1">
      <alignment horizontal="right"/>
    </xf>
    <xf numFmtId="0" fontId="1" fillId="0" borderId="0" xfId="0" applyFont="1" applyAlignment="1">
      <alignment horizontal="left" vertical="top"/>
    </xf>
    <xf numFmtId="0" fontId="0" fillId="0" borderId="1" xfId="0" applyFont="1" applyBorder="1" applyAlignment="1">
      <alignment/>
    </xf>
    <xf numFmtId="1" fontId="1" fillId="0" borderId="0" xfId="15" applyNumberFormat="1" applyFont="1" applyFill="1" applyAlignment="1">
      <alignment horizontal="right"/>
    </xf>
    <xf numFmtId="1" fontId="1" fillId="0" borderId="0" xfId="15" applyNumberFormat="1" applyFont="1" applyAlignment="1">
      <alignment horizontal="right"/>
    </xf>
    <xf numFmtId="1" fontId="1" fillId="0" borderId="8" xfId="15" applyNumberFormat="1" applyFont="1" applyFill="1" applyBorder="1" applyAlignment="1">
      <alignment horizontal="right"/>
    </xf>
    <xf numFmtId="1" fontId="1" fillId="0" borderId="8" xfId="15" applyNumberFormat="1" applyFont="1" applyBorder="1" applyAlignment="1">
      <alignment horizontal="right"/>
    </xf>
    <xf numFmtId="1" fontId="1" fillId="0" borderId="0" xfId="15" applyNumberFormat="1" applyFont="1" applyFill="1" applyBorder="1" applyAlignment="1">
      <alignment horizontal="right"/>
    </xf>
    <xf numFmtId="173" fontId="0" fillId="0" borderId="1" xfId="15" applyNumberFormat="1" applyFont="1" applyFill="1" applyBorder="1" applyAlignment="1">
      <alignment/>
    </xf>
    <xf numFmtId="0" fontId="1" fillId="2" borderId="0" xfId="0" applyFont="1" applyFill="1" applyAlignment="1">
      <alignment/>
    </xf>
    <xf numFmtId="0" fontId="0" fillId="2" borderId="0" xfId="0" applyFont="1" applyFill="1" applyAlignment="1">
      <alignment/>
    </xf>
    <xf numFmtId="0" fontId="1" fillId="2" borderId="0" xfId="0" applyFont="1" applyFill="1" applyAlignment="1">
      <alignment/>
    </xf>
    <xf numFmtId="173" fontId="1" fillId="2" borderId="0" xfId="15" applyNumberFormat="1" applyFont="1" applyFill="1" applyAlignment="1">
      <alignment horizontal="center" vertical="top"/>
    </xf>
    <xf numFmtId="173" fontId="1" fillId="2" borderId="0" xfId="15" applyNumberFormat="1" applyFont="1" applyFill="1" applyBorder="1" applyAlignment="1">
      <alignment horizontal="center" vertical="top"/>
    </xf>
    <xf numFmtId="173" fontId="9" fillId="2" borderId="0" xfId="15" applyNumberFormat="1" applyFont="1" applyFill="1" applyBorder="1" applyAlignment="1">
      <alignment horizontal="center" vertical="top"/>
    </xf>
    <xf numFmtId="0" fontId="10" fillId="2"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73" fontId="1" fillId="0" borderId="0" xfId="15" applyNumberFormat="1" applyFont="1" applyFill="1" applyBorder="1" applyAlignment="1">
      <alignment horizontal="center" vertical="top" wrapText="1"/>
    </xf>
    <xf numFmtId="0" fontId="1" fillId="0" borderId="0" xfId="0" applyFont="1" applyFill="1" applyAlignment="1">
      <alignment/>
    </xf>
    <xf numFmtId="173" fontId="1" fillId="0" borderId="3" xfId="0" applyNumberFormat="1" applyFont="1" applyFill="1" applyBorder="1" applyAlignment="1">
      <alignment/>
    </xf>
    <xf numFmtId="173" fontId="1" fillId="0" borderId="0" xfId="15" applyNumberFormat="1" applyFont="1" applyFill="1" applyAlignment="1">
      <alignment horizontal="center" vertical="top"/>
    </xf>
    <xf numFmtId="173" fontId="1" fillId="0" borderId="0" xfId="15" applyNumberFormat="1" applyFont="1" applyFill="1" applyAlignment="1">
      <alignment horizontal="right" vertical="top"/>
    </xf>
    <xf numFmtId="0" fontId="10" fillId="0" borderId="0" xfId="0" applyFont="1" applyFill="1" applyAlignment="1">
      <alignment/>
    </xf>
    <xf numFmtId="173" fontId="9" fillId="0" borderId="0" xfId="15" applyNumberFormat="1" applyFont="1" applyFill="1" applyAlignment="1">
      <alignment horizontal="right" vertical="top"/>
    </xf>
    <xf numFmtId="173" fontId="9" fillId="0" borderId="0" xfId="15" applyNumberFormat="1" applyFont="1" applyFill="1" applyBorder="1" applyAlignment="1">
      <alignment horizontal="center" vertical="top"/>
    </xf>
    <xf numFmtId="0" fontId="9" fillId="0" borderId="0" xfId="0" applyFont="1" applyFill="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justify" vertical="top"/>
    </xf>
    <xf numFmtId="0" fontId="7" fillId="0" borderId="0" xfId="0" applyFont="1" applyAlignment="1">
      <alignment/>
    </xf>
    <xf numFmtId="173" fontId="4" fillId="0" borderId="0" xfId="15"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0" fontId="4" fillId="0" borderId="0" xfId="0" applyFont="1" applyAlignment="1">
      <alignment horizontal="left" vertical="distributed"/>
    </xf>
    <xf numFmtId="0" fontId="7" fillId="0" borderId="0" xfId="0" applyFont="1" applyAlignment="1">
      <alignment horizontal="left" vertical="distributed"/>
    </xf>
    <xf numFmtId="173" fontId="4" fillId="0" borderId="0" xfId="15"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4" fillId="0" borderId="0" xfId="0" applyFont="1" applyFill="1" applyAlignment="1">
      <alignment horizontal="justify" vertical="top" wrapText="1"/>
    </xf>
    <xf numFmtId="0" fontId="0" fillId="0" borderId="0" xfId="0" applyFill="1" applyAlignment="1">
      <alignment/>
    </xf>
    <xf numFmtId="0" fontId="1" fillId="0" borderId="0" xfId="0" applyFont="1" applyFill="1" applyAlignment="1">
      <alignment horizontal="justify" vertical="top" wrapText="1"/>
    </xf>
    <xf numFmtId="0" fontId="4" fillId="0" borderId="0" xfId="0" applyFont="1" applyAlignment="1">
      <alignment horizontal="left" vertical="top"/>
    </xf>
    <xf numFmtId="0" fontId="0" fillId="0" borderId="0" xfId="0" applyAlignment="1">
      <alignment vertical="top"/>
    </xf>
    <xf numFmtId="0" fontId="0" fillId="0" borderId="0" xfId="0" applyAlignment="1">
      <alignment/>
    </xf>
    <xf numFmtId="0" fontId="1" fillId="0" borderId="0" xfId="0" applyFont="1" applyAlignment="1">
      <alignment horizontal="justify" vertical="top"/>
    </xf>
    <xf numFmtId="0" fontId="4" fillId="0" borderId="0" xfId="0" applyFont="1" applyAlignment="1">
      <alignment horizontal="justify" vertical="top"/>
    </xf>
    <xf numFmtId="49" fontId="4" fillId="0" borderId="0" xfId="15" applyNumberFormat="1" applyFont="1" applyAlignment="1">
      <alignment horizontal="center" vertical="top" wrapText="1"/>
    </xf>
    <xf numFmtId="173" fontId="4" fillId="0" borderId="0" xfId="15" applyNumberFormat="1" applyFont="1" applyAlignment="1">
      <alignment horizontal="center" vertical="top" wrapText="1"/>
    </xf>
    <xf numFmtId="0" fontId="1" fillId="0" borderId="0" xfId="0" applyFont="1" applyFill="1" applyAlignment="1">
      <alignment horizontal="justify" vertical="justify"/>
    </xf>
    <xf numFmtId="0" fontId="0" fillId="0" borderId="0" xfId="0" applyFill="1" applyAlignment="1">
      <alignment horizontal="justify" vertical="justify"/>
    </xf>
    <xf numFmtId="0" fontId="0" fillId="0" borderId="0" xfId="0" applyAlignment="1">
      <alignment/>
    </xf>
    <xf numFmtId="0" fontId="1" fillId="0" borderId="0" xfId="0" applyFont="1" applyAlignment="1">
      <alignment vertical="justify"/>
    </xf>
    <xf numFmtId="0" fontId="1" fillId="0" borderId="0" xfId="0" applyFont="1" applyAlignment="1">
      <alignment vertical="distributed"/>
    </xf>
    <xf numFmtId="0" fontId="0" fillId="0" borderId="0" xfId="0" applyAlignment="1">
      <alignment vertical="distributed"/>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8</xdr:row>
      <xdr:rowOff>38100</xdr:rowOff>
    </xdr:from>
    <xdr:to>
      <xdr:col>7</xdr:col>
      <xdr:colOff>762000</xdr:colOff>
      <xdr:row>8</xdr:row>
      <xdr:rowOff>47625</xdr:rowOff>
    </xdr:to>
    <xdr:sp>
      <xdr:nvSpPr>
        <xdr:cNvPr id="2" name="AutoShape 3"/>
        <xdr:cNvSpPr>
          <a:spLocks/>
        </xdr:cNvSpPr>
      </xdr:nvSpPr>
      <xdr:spPr>
        <a:xfrm rot="10800000">
          <a:off x="4514850" y="14097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104775</xdr:colOff>
      <xdr:row>28</xdr:row>
      <xdr:rowOff>38100</xdr:rowOff>
    </xdr:from>
    <xdr:to>
      <xdr:col>5</xdr:col>
      <xdr:colOff>419100</xdr:colOff>
      <xdr:row>28</xdr:row>
      <xdr:rowOff>38100</xdr:rowOff>
    </xdr:to>
    <xdr:sp>
      <xdr:nvSpPr>
        <xdr:cNvPr id="3" name="Line 4"/>
        <xdr:cNvSpPr>
          <a:spLocks/>
        </xdr:cNvSpPr>
      </xdr:nvSpPr>
      <xdr:spPr>
        <a:xfrm flipH="1">
          <a:off x="2514600" y="485775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28</xdr:row>
      <xdr:rowOff>38100</xdr:rowOff>
    </xdr:from>
    <xdr:to>
      <xdr:col>7</xdr:col>
      <xdr:colOff>762000</xdr:colOff>
      <xdr:row>28</xdr:row>
      <xdr:rowOff>47625</xdr:rowOff>
    </xdr:to>
    <xdr:sp>
      <xdr:nvSpPr>
        <xdr:cNvPr id="4" name="AutoShape 5"/>
        <xdr:cNvSpPr>
          <a:spLocks/>
        </xdr:cNvSpPr>
      </xdr:nvSpPr>
      <xdr:spPr>
        <a:xfrm rot="10800000">
          <a:off x="4514850" y="485775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4"/>
  <sheetViews>
    <sheetView showGridLines="0" zoomScaleSheetLayoutView="100" workbookViewId="0" topLeftCell="A1">
      <pane xSplit="1" ySplit="10" topLeftCell="B11" activePane="bottomRight" state="frozen"/>
      <selection pane="topLeft" activeCell="F53" sqref="F53"/>
      <selection pane="topRight" activeCell="F53" sqref="F53"/>
      <selection pane="bottomLeft" activeCell="F53" sqref="F53"/>
      <selection pane="bottomRight" activeCell="F51" sqref="F51"/>
    </sheetView>
  </sheetViews>
  <sheetFormatPr defaultColWidth="9.140625" defaultRowHeight="13.5"/>
  <cols>
    <col min="1" max="1" width="36.00390625" style="2" customWidth="1"/>
    <col min="2" max="2" width="12.7109375" style="64" customWidth="1"/>
    <col min="3" max="3" width="1.7109375" style="64" customWidth="1"/>
    <col min="4" max="4" width="12.7109375" style="64" customWidth="1"/>
    <col min="5" max="5" width="1.7109375" style="64" customWidth="1"/>
    <col min="6" max="6" width="12.7109375" style="64" customWidth="1"/>
    <col min="7" max="7" width="1.7109375" style="64" customWidth="1"/>
    <col min="8" max="8" width="12.7109375" style="64" customWidth="1"/>
    <col min="9" max="16384" width="9.140625" style="2" customWidth="1"/>
  </cols>
  <sheetData>
    <row r="1" spans="1:8" ht="13.5">
      <c r="A1" s="27" t="s">
        <v>101</v>
      </c>
      <c r="B1" s="59"/>
      <c r="C1" s="59"/>
      <c r="D1" s="59"/>
      <c r="E1" s="59"/>
      <c r="F1" s="59"/>
      <c r="G1" s="59"/>
      <c r="H1" s="59"/>
    </row>
    <row r="2" spans="1:8" ht="13.5">
      <c r="A2" s="27" t="s">
        <v>102</v>
      </c>
      <c r="B2" s="59"/>
      <c r="C2" s="59"/>
      <c r="D2" s="59"/>
      <c r="E2" s="59"/>
      <c r="F2" s="59"/>
      <c r="G2" s="59"/>
      <c r="H2" s="59"/>
    </row>
    <row r="3" spans="1:8" ht="13.5">
      <c r="A3" s="27" t="s">
        <v>250</v>
      </c>
      <c r="B3" s="59"/>
      <c r="C3" s="59"/>
      <c r="D3" s="59"/>
      <c r="E3" s="59"/>
      <c r="F3" s="59"/>
      <c r="G3" s="59"/>
      <c r="H3" s="59"/>
    </row>
    <row r="4" spans="1:8" ht="13.5">
      <c r="A4" s="9"/>
      <c r="B4" s="59"/>
      <c r="C4" s="59"/>
      <c r="D4" s="59"/>
      <c r="E4" s="59"/>
      <c r="F4" s="59"/>
      <c r="G4" s="59"/>
      <c r="H4" s="59"/>
    </row>
    <row r="5" spans="1:8" ht="13.5">
      <c r="A5" s="27" t="s">
        <v>103</v>
      </c>
      <c r="B5" s="59"/>
      <c r="C5" s="59"/>
      <c r="D5" s="59"/>
      <c r="E5" s="59"/>
      <c r="F5" s="59"/>
      <c r="G5" s="59"/>
      <c r="H5" s="59"/>
    </row>
    <row r="6" spans="1:8" ht="13.5">
      <c r="A6" s="8"/>
      <c r="B6" s="59"/>
      <c r="C6" s="59"/>
      <c r="D6" s="59"/>
      <c r="E6" s="59"/>
      <c r="F6" s="59"/>
      <c r="G6" s="59"/>
      <c r="H6" s="59"/>
    </row>
    <row r="7" spans="1:8" ht="13.5">
      <c r="A7" s="9"/>
      <c r="B7" s="161" t="s">
        <v>242</v>
      </c>
      <c r="C7" s="161"/>
      <c r="D7" s="161"/>
      <c r="E7" s="60"/>
      <c r="F7" s="161" t="s">
        <v>243</v>
      </c>
      <c r="G7" s="161"/>
      <c r="H7" s="161"/>
    </row>
    <row r="8" spans="1:8" ht="13.5">
      <c r="A8" s="9"/>
      <c r="B8" s="161" t="s">
        <v>104</v>
      </c>
      <c r="C8" s="161"/>
      <c r="D8" s="161"/>
      <c r="E8" s="85"/>
      <c r="F8" s="161" t="s">
        <v>251</v>
      </c>
      <c r="G8" s="161"/>
      <c r="H8" s="161"/>
    </row>
    <row r="9" spans="1:8" s="30" customFormat="1" ht="13.5">
      <c r="A9" s="28"/>
      <c r="B9" s="86">
        <v>39629</v>
      </c>
      <c r="C9" s="86"/>
      <c r="D9" s="86">
        <v>39263</v>
      </c>
      <c r="E9" s="86"/>
      <c r="F9" s="86">
        <f>B9</f>
        <v>39629</v>
      </c>
      <c r="G9" s="86"/>
      <c r="H9" s="86">
        <f>D9</f>
        <v>39263</v>
      </c>
    </row>
    <row r="10" spans="1:8" ht="13.5">
      <c r="A10" s="9"/>
      <c r="B10" s="61" t="s">
        <v>82</v>
      </c>
      <c r="C10" s="87"/>
      <c r="D10" s="61" t="s">
        <v>82</v>
      </c>
      <c r="E10" s="87"/>
      <c r="F10" s="61" t="s">
        <v>82</v>
      </c>
      <c r="G10" s="87"/>
      <c r="H10" s="61" t="s">
        <v>82</v>
      </c>
    </row>
    <row r="11" spans="1:8" ht="13.5">
      <c r="A11" s="9"/>
      <c r="B11" s="59"/>
      <c r="C11" s="59"/>
      <c r="D11" s="59"/>
      <c r="E11" s="59"/>
      <c r="F11" s="59"/>
      <c r="G11" s="59"/>
      <c r="H11" s="59"/>
    </row>
    <row r="12" spans="1:8" ht="13.5">
      <c r="A12" s="9" t="s">
        <v>105</v>
      </c>
      <c r="B12" s="59">
        <v>9820</v>
      </c>
      <c r="C12" s="59"/>
      <c r="D12" s="59">
        <v>9967</v>
      </c>
      <c r="E12" s="59"/>
      <c r="F12" s="59">
        <v>22086</v>
      </c>
      <c r="G12" s="59"/>
      <c r="H12" s="59">
        <v>20917</v>
      </c>
    </row>
    <row r="13" spans="1:8" ht="13.5">
      <c r="A13" s="9" t="s">
        <v>92</v>
      </c>
      <c r="B13" s="88">
        <v>-9913</v>
      </c>
      <c r="C13" s="88"/>
      <c r="D13" s="88">
        <v>-9940</v>
      </c>
      <c r="E13" s="88"/>
      <c r="F13" s="88">
        <v>-21092</v>
      </c>
      <c r="G13" s="88"/>
      <c r="H13" s="88">
        <v>-19616</v>
      </c>
    </row>
    <row r="14" spans="1:8" ht="13.5">
      <c r="A14" s="9"/>
      <c r="B14" s="62"/>
      <c r="C14" s="88"/>
      <c r="D14" s="62"/>
      <c r="E14" s="88"/>
      <c r="F14" s="62"/>
      <c r="G14" s="88"/>
      <c r="H14" s="62"/>
    </row>
    <row r="15" spans="1:8" ht="13.5">
      <c r="A15" s="8" t="s">
        <v>93</v>
      </c>
      <c r="B15" s="59">
        <f>SUM(B12:B13)</f>
        <v>-93</v>
      </c>
      <c r="C15" s="59"/>
      <c r="D15" s="59">
        <f>SUM(D12:D13)</f>
        <v>27</v>
      </c>
      <c r="E15" s="59"/>
      <c r="F15" s="59">
        <f>SUM(F12:F13)</f>
        <v>994</v>
      </c>
      <c r="G15" s="59"/>
      <c r="H15" s="59">
        <f>SUM(H12:H13)</f>
        <v>1301</v>
      </c>
    </row>
    <row r="16" spans="1:8" ht="13.5">
      <c r="A16" s="8"/>
      <c r="B16" s="59"/>
      <c r="C16" s="59"/>
      <c r="D16" s="59"/>
      <c r="E16" s="59"/>
      <c r="F16" s="59"/>
      <c r="G16" s="59"/>
      <c r="H16" s="59"/>
    </row>
    <row r="17" spans="1:13" ht="13.5">
      <c r="A17" s="9" t="s">
        <v>106</v>
      </c>
      <c r="B17" s="88">
        <f>1486+40</f>
        <v>1526</v>
      </c>
      <c r="C17" s="88"/>
      <c r="D17" s="88">
        <v>34</v>
      </c>
      <c r="E17" s="88"/>
      <c r="F17" s="88">
        <f>1511+73</f>
        <v>1584</v>
      </c>
      <c r="G17" s="88"/>
      <c r="H17" s="88">
        <v>207</v>
      </c>
      <c r="K17" s="4"/>
      <c r="L17" s="4"/>
      <c r="M17" s="4"/>
    </row>
    <row r="18" spans="1:13" ht="13.5">
      <c r="A18" s="9" t="s">
        <v>94</v>
      </c>
      <c r="B18" s="88">
        <v>-1738</v>
      </c>
      <c r="C18" s="88"/>
      <c r="D18" s="88">
        <v>-1942</v>
      </c>
      <c r="E18" s="88"/>
      <c r="F18" s="88">
        <f>-4092</f>
        <v>-4092</v>
      </c>
      <c r="G18" s="88"/>
      <c r="H18" s="88">
        <v>-4234</v>
      </c>
      <c r="K18" s="4"/>
      <c r="L18" s="4"/>
      <c r="M18" s="4"/>
    </row>
    <row r="19" spans="1:8" ht="13.5">
      <c r="A19" s="9" t="s">
        <v>107</v>
      </c>
      <c r="B19" s="88">
        <v>-781</v>
      </c>
      <c r="C19" s="88"/>
      <c r="D19" s="88">
        <v>-500</v>
      </c>
      <c r="E19" s="88"/>
      <c r="F19" s="88">
        <v>-1135</v>
      </c>
      <c r="G19" s="88"/>
      <c r="H19" s="88">
        <v>-1057</v>
      </c>
    </row>
    <row r="20" spans="1:8" ht="13.5">
      <c r="A20" s="9" t="s">
        <v>108</v>
      </c>
      <c r="B20" s="88">
        <v>11</v>
      </c>
      <c r="C20" s="88"/>
      <c r="D20" s="88">
        <v>-81</v>
      </c>
      <c r="E20" s="88"/>
      <c r="F20" s="88">
        <f>-34</f>
        <v>-34</v>
      </c>
      <c r="G20" s="88"/>
      <c r="H20" s="88">
        <v>-164</v>
      </c>
    </row>
    <row r="21" spans="1:8" ht="13.5">
      <c r="A21" s="9"/>
      <c r="B21" s="62"/>
      <c r="C21" s="88"/>
      <c r="D21" s="62"/>
      <c r="E21" s="88"/>
      <c r="F21" s="62"/>
      <c r="G21" s="88"/>
      <c r="H21" s="62"/>
    </row>
    <row r="22" spans="1:8" ht="13.5">
      <c r="A22" s="9" t="s">
        <v>207</v>
      </c>
      <c r="B22" s="88">
        <f>SUM(B15:B21)</f>
        <v>-1075</v>
      </c>
      <c r="C22" s="88"/>
      <c r="D22" s="88">
        <f>SUM(D15:D21)</f>
        <v>-2462</v>
      </c>
      <c r="E22" s="88"/>
      <c r="F22" s="88">
        <f>SUM(F15:F21)</f>
        <v>-2683</v>
      </c>
      <c r="G22" s="88"/>
      <c r="H22" s="88">
        <f>SUM(H15:H21)</f>
        <v>-3947</v>
      </c>
    </row>
    <row r="23" spans="1:8" ht="13.5">
      <c r="A23" s="9"/>
      <c r="B23" s="88"/>
      <c r="C23" s="88"/>
      <c r="D23" s="88"/>
      <c r="E23" s="88"/>
      <c r="F23" s="88"/>
      <c r="G23" s="88"/>
      <c r="H23" s="88"/>
    </row>
    <row r="24" spans="1:8" ht="13.5">
      <c r="A24" s="9" t="s">
        <v>109</v>
      </c>
      <c r="B24" s="88">
        <v>-818</v>
      </c>
      <c r="C24" s="88"/>
      <c r="D24" s="88">
        <v>-595</v>
      </c>
      <c r="E24" s="88"/>
      <c r="F24" s="88">
        <v>-1459</v>
      </c>
      <c r="G24" s="88"/>
      <c r="H24" s="88">
        <v>-1073</v>
      </c>
    </row>
    <row r="25" spans="1:8" ht="13.5">
      <c r="A25" s="9"/>
      <c r="B25" s="88"/>
      <c r="C25" s="88"/>
      <c r="D25" s="88"/>
      <c r="E25" s="88"/>
      <c r="F25" s="88"/>
      <c r="G25" s="88"/>
      <c r="H25" s="88"/>
    </row>
    <row r="26" spans="1:8" ht="13.5">
      <c r="A26" s="9" t="s">
        <v>110</v>
      </c>
      <c r="B26" s="88"/>
      <c r="C26" s="88"/>
      <c r="D26" s="88"/>
      <c r="E26" s="88"/>
      <c r="F26" s="88"/>
      <c r="G26" s="88"/>
      <c r="H26" s="88"/>
    </row>
    <row r="27" spans="1:8" ht="13.5">
      <c r="A27" s="31" t="s">
        <v>111</v>
      </c>
      <c r="B27" s="88">
        <v>0</v>
      </c>
      <c r="C27" s="88"/>
      <c r="D27" s="88"/>
      <c r="E27" s="88"/>
      <c r="F27" s="88">
        <v>0</v>
      </c>
      <c r="G27" s="88"/>
      <c r="H27" s="88">
        <v>0</v>
      </c>
    </row>
    <row r="28" spans="1:8" ht="13.5">
      <c r="A28" s="31" t="s">
        <v>112</v>
      </c>
      <c r="B28" s="88">
        <v>0</v>
      </c>
      <c r="C28" s="88"/>
      <c r="D28" s="88"/>
      <c r="E28" s="88"/>
      <c r="F28" s="88">
        <v>0</v>
      </c>
      <c r="G28" s="88"/>
      <c r="H28" s="88"/>
    </row>
    <row r="29" spans="1:8" ht="13.5">
      <c r="A29" s="9"/>
      <c r="B29" s="62"/>
      <c r="C29" s="88"/>
      <c r="D29" s="62"/>
      <c r="E29" s="88"/>
      <c r="F29" s="62"/>
      <c r="G29" s="88"/>
      <c r="H29" s="62"/>
    </row>
    <row r="30" spans="1:8" ht="13.5">
      <c r="A30" s="8" t="s">
        <v>208</v>
      </c>
      <c r="B30" s="88">
        <f>SUM(B22:B29)</f>
        <v>-1893</v>
      </c>
      <c r="C30" s="88"/>
      <c r="D30" s="88">
        <f>SUM(D22:D29)</f>
        <v>-3057</v>
      </c>
      <c r="E30" s="88"/>
      <c r="F30" s="88">
        <f>SUM(F22:F29)</f>
        <v>-4142</v>
      </c>
      <c r="G30" s="88"/>
      <c r="H30" s="88">
        <f>SUM(H22:H29)</f>
        <v>-5020</v>
      </c>
    </row>
    <row r="31" spans="1:8" ht="13.5">
      <c r="A31" s="9"/>
      <c r="B31" s="88"/>
      <c r="C31" s="88"/>
      <c r="D31" s="88"/>
      <c r="E31" s="88"/>
      <c r="F31" s="88"/>
      <c r="G31" s="88"/>
      <c r="H31" s="88"/>
    </row>
    <row r="32" spans="1:8" ht="13.5">
      <c r="A32" s="9" t="s">
        <v>83</v>
      </c>
      <c r="B32" s="88">
        <v>1</v>
      </c>
      <c r="C32" s="88"/>
      <c r="D32" s="88">
        <v>0</v>
      </c>
      <c r="E32" s="88"/>
      <c r="F32" s="88">
        <v>-7</v>
      </c>
      <c r="G32" s="88"/>
      <c r="H32" s="88">
        <v>-3</v>
      </c>
    </row>
    <row r="33" spans="1:8" ht="13.5">
      <c r="A33" s="9"/>
      <c r="B33" s="62"/>
      <c r="C33" s="88"/>
      <c r="D33" s="62"/>
      <c r="E33" s="88"/>
      <c r="F33" s="62"/>
      <c r="G33" s="88"/>
      <c r="H33" s="62"/>
    </row>
    <row r="34" spans="1:8" ht="14.25" thickBot="1">
      <c r="A34" s="8" t="s">
        <v>209</v>
      </c>
      <c r="B34" s="89">
        <f>SUM(B30:B33)</f>
        <v>-1892</v>
      </c>
      <c r="C34" s="88"/>
      <c r="D34" s="89">
        <f>SUM(D30:D33)</f>
        <v>-3057</v>
      </c>
      <c r="E34" s="88"/>
      <c r="F34" s="89">
        <f>SUM(F30:F33)</f>
        <v>-4149</v>
      </c>
      <c r="G34" s="88"/>
      <c r="H34" s="89">
        <f>SUM(H30:H33)</f>
        <v>-5023</v>
      </c>
    </row>
    <row r="35" spans="1:8" ht="14.25" thickTop="1">
      <c r="A35" s="9"/>
      <c r="B35" s="88"/>
      <c r="C35" s="88"/>
      <c r="D35" s="88"/>
      <c r="E35" s="88"/>
      <c r="F35" s="88"/>
      <c r="G35" s="88"/>
      <c r="H35" s="88"/>
    </row>
    <row r="36" spans="1:8" ht="13.5">
      <c r="A36" s="9"/>
      <c r="B36" s="59"/>
      <c r="C36" s="59"/>
      <c r="D36" s="59"/>
      <c r="E36" s="59"/>
      <c r="F36" s="59"/>
      <c r="G36" s="59"/>
      <c r="H36" s="59"/>
    </row>
    <row r="37" spans="1:8" ht="13.5">
      <c r="A37" s="8" t="s">
        <v>95</v>
      </c>
      <c r="B37" s="59"/>
      <c r="C37" s="59"/>
      <c r="D37" s="59"/>
      <c r="E37" s="59"/>
      <c r="F37" s="59"/>
      <c r="G37" s="59"/>
      <c r="H37" s="59"/>
    </row>
    <row r="38" spans="1:8" ht="13.5">
      <c r="A38" s="9" t="s">
        <v>113</v>
      </c>
      <c r="B38" s="88">
        <v>-1797</v>
      </c>
      <c r="C38" s="88"/>
      <c r="D38" s="88">
        <v>-2444</v>
      </c>
      <c r="E38" s="88"/>
      <c r="F38" s="88">
        <v>-3580</v>
      </c>
      <c r="G38" s="88"/>
      <c r="H38" s="88">
        <v>-3931</v>
      </c>
    </row>
    <row r="39" spans="1:8" ht="13.5">
      <c r="A39" s="9"/>
      <c r="B39" s="59"/>
      <c r="C39" s="59"/>
      <c r="D39" s="59"/>
      <c r="E39" s="59"/>
      <c r="F39" s="59"/>
      <c r="G39" s="59"/>
      <c r="H39" s="59"/>
    </row>
    <row r="40" spans="1:8" ht="13.5">
      <c r="A40" s="9" t="s">
        <v>114</v>
      </c>
      <c r="B40" s="59">
        <v>-95</v>
      </c>
      <c r="C40" s="59"/>
      <c r="D40" s="59">
        <v>-613</v>
      </c>
      <c r="E40" s="59"/>
      <c r="F40" s="59">
        <v>-569</v>
      </c>
      <c r="G40" s="59"/>
      <c r="H40" s="59">
        <v>-1092</v>
      </c>
    </row>
    <row r="41" spans="1:8" ht="13.5">
      <c r="A41" s="9"/>
      <c r="B41" s="59"/>
      <c r="C41" s="88"/>
      <c r="D41" s="59"/>
      <c r="E41" s="88"/>
      <c r="F41" s="59"/>
      <c r="G41" s="88"/>
      <c r="H41" s="59"/>
    </row>
    <row r="42" spans="1:8" ht="14.25" thickBot="1">
      <c r="A42" s="8" t="s">
        <v>209</v>
      </c>
      <c r="B42" s="89">
        <f>SUM(B38:B41)</f>
        <v>-1892</v>
      </c>
      <c r="C42" s="88"/>
      <c r="D42" s="89">
        <f>SUM(D38:D41)</f>
        <v>-3057</v>
      </c>
      <c r="E42" s="88"/>
      <c r="F42" s="89">
        <f>SUM(F38:F41)</f>
        <v>-4149</v>
      </c>
      <c r="G42" s="88"/>
      <c r="H42" s="89">
        <f>SUM(H38:H41)</f>
        <v>-5023</v>
      </c>
    </row>
    <row r="43" spans="1:8" ht="14.25" thickTop="1">
      <c r="A43" s="9"/>
      <c r="B43" s="59"/>
      <c r="C43" s="59"/>
      <c r="D43" s="59"/>
      <c r="E43" s="59"/>
      <c r="F43" s="59"/>
      <c r="G43" s="59"/>
      <c r="H43" s="59"/>
    </row>
    <row r="44" spans="1:8" ht="13.5">
      <c r="A44" s="9"/>
      <c r="B44" s="59"/>
      <c r="C44" s="59"/>
      <c r="D44" s="59"/>
      <c r="E44" s="59"/>
      <c r="F44" s="59"/>
      <c r="G44" s="59"/>
      <c r="H44" s="59"/>
    </row>
    <row r="45" spans="1:8" ht="13.5">
      <c r="A45" s="9"/>
      <c r="B45" s="90" t="s">
        <v>115</v>
      </c>
      <c r="C45" s="90"/>
      <c r="D45" s="90" t="s">
        <v>115</v>
      </c>
      <c r="E45" s="90"/>
      <c r="F45" s="90" t="s">
        <v>115</v>
      </c>
      <c r="G45" s="90"/>
      <c r="H45" s="90" t="s">
        <v>115</v>
      </c>
    </row>
    <row r="46" spans="1:8" ht="13.5">
      <c r="A46" s="8" t="s">
        <v>116</v>
      </c>
      <c r="B46" s="59"/>
      <c r="C46" s="59"/>
      <c r="D46" s="59"/>
      <c r="E46" s="88"/>
      <c r="F46" s="59"/>
      <c r="G46" s="59"/>
      <c r="H46" s="59"/>
    </row>
    <row r="47" spans="1:8" ht="13.5">
      <c r="A47" s="9" t="s">
        <v>84</v>
      </c>
      <c r="B47" s="91">
        <f>+B38/45000*100</f>
        <v>-3.9933333333333336</v>
      </c>
      <c r="C47" s="91"/>
      <c r="D47" s="91">
        <f>+D38/45000*100</f>
        <v>-5.431111111111111</v>
      </c>
      <c r="E47" s="91"/>
      <c r="F47" s="91">
        <f>+F38/45000*100</f>
        <v>-7.955555555555556</v>
      </c>
      <c r="G47" s="91"/>
      <c r="H47" s="91">
        <f>+H38/45000*100</f>
        <v>-8.735555555555557</v>
      </c>
    </row>
    <row r="48" spans="1:8" ht="13.5">
      <c r="A48" s="9" t="s">
        <v>117</v>
      </c>
      <c r="B48" s="91">
        <f>+B47</f>
        <v>-3.9933333333333336</v>
      </c>
      <c r="C48" s="91"/>
      <c r="D48" s="91">
        <f>+D47</f>
        <v>-5.431111111111111</v>
      </c>
      <c r="E48" s="91"/>
      <c r="F48" s="91">
        <f>+F47</f>
        <v>-7.955555555555556</v>
      </c>
      <c r="G48" s="91"/>
      <c r="H48" s="91">
        <f>+H47</f>
        <v>-8.735555555555557</v>
      </c>
    </row>
    <row r="49" spans="1:8" ht="13.5">
      <c r="A49" s="9"/>
      <c r="B49" s="59"/>
      <c r="C49" s="59"/>
      <c r="D49" s="59"/>
      <c r="E49" s="88"/>
      <c r="F49" s="59"/>
      <c r="G49" s="59"/>
      <c r="H49" s="59"/>
    </row>
    <row r="50" spans="1:8" ht="13.5">
      <c r="A50" s="9"/>
      <c r="B50" s="59"/>
      <c r="C50" s="59"/>
      <c r="D50" s="59"/>
      <c r="E50" s="88"/>
      <c r="F50" s="59"/>
      <c r="G50" s="59"/>
      <c r="H50" s="59"/>
    </row>
    <row r="51" spans="1:8" ht="13.5">
      <c r="A51" s="9"/>
      <c r="B51" s="59"/>
      <c r="C51" s="59"/>
      <c r="D51" s="59"/>
      <c r="E51" s="88"/>
      <c r="F51" s="59"/>
      <c r="G51" s="59"/>
      <c r="H51" s="59"/>
    </row>
    <row r="52" spans="1:8" ht="13.5">
      <c r="A52" s="9"/>
      <c r="B52" s="59"/>
      <c r="C52" s="59"/>
      <c r="D52" s="59"/>
      <c r="E52" s="88"/>
      <c r="F52" s="59"/>
      <c r="G52" s="59"/>
      <c r="H52" s="59"/>
    </row>
    <row r="53" spans="1:8" ht="13.5">
      <c r="A53" s="9"/>
      <c r="B53" s="59"/>
      <c r="C53" s="59"/>
      <c r="D53" s="59"/>
      <c r="E53" s="59"/>
      <c r="F53" s="59"/>
      <c r="G53" s="59"/>
      <c r="H53" s="59"/>
    </row>
    <row r="54" spans="1:8" ht="15" customHeight="1">
      <c r="A54" s="7"/>
      <c r="B54" s="63"/>
      <c r="C54" s="63"/>
      <c r="D54" s="63"/>
      <c r="E54" s="63"/>
      <c r="F54" s="63"/>
      <c r="G54" s="63"/>
      <c r="H54" s="63"/>
    </row>
    <row r="55" spans="1:8" ht="13.5">
      <c r="A55" s="9"/>
      <c r="B55" s="59"/>
      <c r="C55" s="59"/>
      <c r="D55" s="59"/>
      <c r="E55" s="59"/>
      <c r="F55" s="59"/>
      <c r="G55" s="59"/>
      <c r="H55" s="59"/>
    </row>
    <row r="56" spans="1:8" s="42" customFormat="1" ht="28.5" customHeight="1">
      <c r="A56" s="162" t="s">
        <v>224</v>
      </c>
      <c r="B56" s="163"/>
      <c r="C56" s="163"/>
      <c r="D56" s="163"/>
      <c r="E56" s="163"/>
      <c r="F56" s="163"/>
      <c r="G56" s="163"/>
      <c r="H56" s="163"/>
    </row>
    <row r="57" spans="1:8" ht="13.5">
      <c r="A57" s="9"/>
      <c r="B57" s="59"/>
      <c r="C57" s="59"/>
      <c r="D57" s="59"/>
      <c r="E57" s="59"/>
      <c r="F57" s="59"/>
      <c r="G57" s="59"/>
      <c r="H57" s="59"/>
    </row>
    <row r="58" spans="1:8" ht="13.5">
      <c r="A58" s="9"/>
      <c r="B58" s="59"/>
      <c r="C58" s="59"/>
      <c r="D58" s="59"/>
      <c r="E58" s="59"/>
      <c r="F58" s="59"/>
      <c r="G58" s="59"/>
      <c r="H58" s="59"/>
    </row>
    <row r="59" spans="1:8" ht="13.5">
      <c r="A59" s="9"/>
      <c r="B59" s="59"/>
      <c r="C59" s="59"/>
      <c r="D59" s="59"/>
      <c r="E59" s="59"/>
      <c r="F59" s="59"/>
      <c r="G59" s="59"/>
      <c r="H59" s="59"/>
    </row>
    <row r="60" spans="1:8" ht="13.5">
      <c r="A60" s="9"/>
      <c r="B60" s="59"/>
      <c r="C60" s="59"/>
      <c r="D60" s="59"/>
      <c r="E60" s="59"/>
      <c r="F60" s="59"/>
      <c r="G60" s="59"/>
      <c r="H60" s="59"/>
    </row>
    <row r="61" spans="1:8" ht="13.5">
      <c r="A61" s="76"/>
      <c r="B61" s="59"/>
      <c r="C61" s="59"/>
      <c r="D61" s="59"/>
      <c r="E61" s="59"/>
      <c r="F61" s="59"/>
      <c r="G61" s="59"/>
      <c r="H61" s="59"/>
    </row>
    <row r="62" spans="1:8" ht="13.5">
      <c r="A62" s="9"/>
      <c r="B62" s="59"/>
      <c r="C62" s="59"/>
      <c r="D62" s="59"/>
      <c r="E62" s="59"/>
      <c r="F62" s="59"/>
      <c r="G62" s="59"/>
      <c r="H62" s="59"/>
    </row>
    <row r="63" spans="1:8" ht="13.5">
      <c r="A63" s="9"/>
      <c r="B63" s="59"/>
      <c r="C63" s="59"/>
      <c r="D63" s="59"/>
      <c r="E63" s="59"/>
      <c r="F63" s="59"/>
      <c r="G63" s="59"/>
      <c r="H63" s="59"/>
    </row>
    <row r="64" spans="1:8" ht="13.5">
      <c r="A64" s="9"/>
      <c r="B64" s="59"/>
      <c r="C64" s="59"/>
      <c r="D64" s="59"/>
      <c r="E64" s="59"/>
      <c r="F64" s="59"/>
      <c r="G64" s="59"/>
      <c r="H64" s="59"/>
    </row>
  </sheetData>
  <mergeCells count="5">
    <mergeCell ref="B8:D8"/>
    <mergeCell ref="F8:H8"/>
    <mergeCell ref="A56:H56"/>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0"/>
  <sheetViews>
    <sheetView showGridLines="0" view="pageBreakPreview" zoomScaleSheetLayoutView="100" workbookViewId="0" topLeftCell="A1">
      <pane xSplit="5" ySplit="11" topLeftCell="F12" activePane="bottomRight" state="frozen"/>
      <selection pane="topLeft" activeCell="F51" sqref="F51"/>
      <selection pane="topRight" activeCell="F51" sqref="F51"/>
      <selection pane="bottomLeft" activeCell="F51" sqref="F51"/>
      <selection pane="bottomRight" activeCell="F51" sqref="F51"/>
    </sheetView>
  </sheetViews>
  <sheetFormatPr defaultColWidth="9.140625" defaultRowHeight="13.5"/>
  <cols>
    <col min="1" max="1" width="2.7109375" style="2" customWidth="1"/>
    <col min="2" max="3" width="9.140625" style="2" customWidth="1"/>
    <col min="4" max="6" width="13.421875" style="2" customWidth="1"/>
    <col min="7" max="8" width="15.421875" style="64" bestFit="1" customWidth="1"/>
    <col min="9" max="9" width="6.7109375" style="2" customWidth="1"/>
    <col min="10" max="16384" width="9.140625" style="2" customWidth="1"/>
  </cols>
  <sheetData>
    <row r="1" spans="1:9" ht="13.5">
      <c r="A1" s="27" t="str">
        <f>'Income Statement'!A1</f>
        <v>ASTRAL SUPREME BERHAD</v>
      </c>
      <c r="B1" s="9"/>
      <c r="C1" s="9"/>
      <c r="D1" s="9"/>
      <c r="E1" s="9"/>
      <c r="F1" s="9"/>
      <c r="G1" s="59"/>
      <c r="H1" s="59"/>
      <c r="I1" s="9"/>
    </row>
    <row r="2" spans="1:9" ht="13.5">
      <c r="A2" s="27" t="str">
        <f>'Income Statement'!A2</f>
        <v>UNAUDITED QUARTERLY REPORT ON THE CONSOLIDATED RESULTS</v>
      </c>
      <c r="B2" s="9"/>
      <c r="C2" s="9"/>
      <c r="D2" s="9"/>
      <c r="E2" s="9"/>
      <c r="F2" s="9"/>
      <c r="G2" s="59"/>
      <c r="H2" s="59"/>
      <c r="I2" s="9"/>
    </row>
    <row r="3" spans="1:9" ht="13.5">
      <c r="A3" s="27" t="str">
        <f>'Income Statement'!A3</f>
        <v>FOR THE FINANCIAL QUARTER ENDED 30 JUNE 2008</v>
      </c>
      <c r="B3" s="8"/>
      <c r="C3" s="9"/>
      <c r="D3" s="9"/>
      <c r="E3" s="9"/>
      <c r="F3" s="9"/>
      <c r="G3" s="59"/>
      <c r="H3" s="59"/>
      <c r="I3" s="9"/>
    </row>
    <row r="4" spans="1:9" ht="13.5">
      <c r="A4" s="9"/>
      <c r="B4" s="9"/>
      <c r="C4" s="9"/>
      <c r="D4" s="9"/>
      <c r="E4" s="9"/>
      <c r="F4" s="9"/>
      <c r="G4" s="59"/>
      <c r="H4" s="59"/>
      <c r="I4" s="9"/>
    </row>
    <row r="5" spans="1:9" ht="13.5">
      <c r="A5" s="27" t="s">
        <v>118</v>
      </c>
      <c r="B5" s="39"/>
      <c r="C5" s="9"/>
      <c r="D5" s="9"/>
      <c r="E5" s="9"/>
      <c r="F5" s="9"/>
      <c r="G5" s="121"/>
      <c r="H5" s="121"/>
      <c r="I5" s="9"/>
    </row>
    <row r="6" spans="1:9" ht="13.5">
      <c r="A6" s="8"/>
      <c r="B6" s="9"/>
      <c r="C6" s="9"/>
      <c r="D6" s="9"/>
      <c r="E6" s="9"/>
      <c r="F6" s="9"/>
      <c r="G6" s="59"/>
      <c r="H6" s="59"/>
      <c r="I6" s="9"/>
    </row>
    <row r="7" spans="1:9" ht="13.5">
      <c r="A7" s="9"/>
      <c r="B7" s="9"/>
      <c r="C7" s="9"/>
      <c r="D7" s="9"/>
      <c r="E7" s="9"/>
      <c r="F7" s="9"/>
      <c r="G7" s="61"/>
      <c r="H7" s="61"/>
      <c r="I7" s="9"/>
    </row>
    <row r="8" spans="1:9" s="34" customFormat="1" ht="13.5">
      <c r="A8" s="33"/>
      <c r="B8" s="33"/>
      <c r="C8" s="33"/>
      <c r="D8" s="33"/>
      <c r="E8" s="33"/>
      <c r="F8" s="33"/>
      <c r="G8" s="61" t="s">
        <v>119</v>
      </c>
      <c r="H8" s="61" t="s">
        <v>120</v>
      </c>
      <c r="I8" s="33"/>
    </row>
    <row r="9" spans="1:9" s="36" customFormat="1" ht="13.5">
      <c r="A9" s="35"/>
      <c r="B9" s="35"/>
      <c r="C9" s="35"/>
      <c r="D9" s="35"/>
      <c r="E9" s="35"/>
      <c r="F9" s="35"/>
      <c r="G9" s="122">
        <f>'Income Statement'!B9</f>
        <v>39629</v>
      </c>
      <c r="H9" s="122">
        <v>39447</v>
      </c>
      <c r="I9" s="35"/>
    </row>
    <row r="10" spans="1:9" s="36" customFormat="1" ht="13.5">
      <c r="A10" s="35"/>
      <c r="B10" s="35"/>
      <c r="C10" s="35"/>
      <c r="D10" s="35"/>
      <c r="E10" s="35"/>
      <c r="F10" s="35"/>
      <c r="G10" s="127" t="s">
        <v>239</v>
      </c>
      <c r="H10" s="127" t="s">
        <v>240</v>
      </c>
      <c r="I10" s="35"/>
    </row>
    <row r="11" spans="1:9" s="34" customFormat="1" ht="13.5">
      <c r="A11" s="33"/>
      <c r="B11" s="33"/>
      <c r="C11" s="33"/>
      <c r="D11" s="33"/>
      <c r="E11" s="33"/>
      <c r="F11" s="33"/>
      <c r="G11" s="61" t="s">
        <v>82</v>
      </c>
      <c r="H11" s="61" t="s">
        <v>82</v>
      </c>
      <c r="I11" s="33"/>
    </row>
    <row r="12" spans="1:9" ht="13.5">
      <c r="A12" s="8" t="s">
        <v>96</v>
      </c>
      <c r="B12" s="9"/>
      <c r="C12" s="9"/>
      <c r="D12" s="9"/>
      <c r="E12" s="9"/>
      <c r="F12" s="9"/>
      <c r="G12" s="61"/>
      <c r="H12" s="61"/>
      <c r="I12" s="9"/>
    </row>
    <row r="13" spans="1:9" ht="13.5">
      <c r="A13" s="8" t="s">
        <v>88</v>
      </c>
      <c r="B13" s="9"/>
      <c r="C13" s="9"/>
      <c r="D13" s="9"/>
      <c r="E13" s="9"/>
      <c r="F13" s="9"/>
      <c r="G13" s="59"/>
      <c r="H13" s="59"/>
      <c r="I13" s="9"/>
    </row>
    <row r="14" spans="1:9" ht="13.5">
      <c r="A14" s="9" t="s">
        <v>85</v>
      </c>
      <c r="B14" s="9"/>
      <c r="C14" s="9"/>
      <c r="D14" s="9"/>
      <c r="E14" s="9"/>
      <c r="F14" s="9"/>
      <c r="G14" s="59">
        <v>32435</v>
      </c>
      <c r="H14" s="59">
        <v>34544</v>
      </c>
      <c r="I14" s="9"/>
    </row>
    <row r="15" spans="1:9" ht="13.5">
      <c r="A15" s="9" t="s">
        <v>203</v>
      </c>
      <c r="B15" s="9"/>
      <c r="C15" s="9"/>
      <c r="D15" s="9"/>
      <c r="E15" s="9"/>
      <c r="F15" s="9"/>
      <c r="G15" s="59">
        <v>89</v>
      </c>
      <c r="H15" s="59">
        <v>89</v>
      </c>
      <c r="I15" s="9"/>
    </row>
    <row r="16" spans="1:9" ht="13.5">
      <c r="A16" s="9" t="s">
        <v>121</v>
      </c>
      <c r="B16" s="9"/>
      <c r="C16" s="9"/>
      <c r="D16" s="9"/>
      <c r="E16" s="9"/>
      <c r="F16" s="9"/>
      <c r="G16" s="59">
        <v>22690</v>
      </c>
      <c r="H16" s="59">
        <v>22690</v>
      </c>
      <c r="I16" s="9"/>
    </row>
    <row r="17" spans="1:9" ht="13.5">
      <c r="A17" s="9"/>
      <c r="B17" s="9"/>
      <c r="C17" s="9"/>
      <c r="D17" s="9"/>
      <c r="E17" s="9"/>
      <c r="F17" s="9"/>
      <c r="G17" s="97">
        <f>SUM(G14:G16)</f>
        <v>55214</v>
      </c>
      <c r="H17" s="97">
        <f>SUM(H14:H16)</f>
        <v>57323</v>
      </c>
      <c r="I17" s="9"/>
    </row>
    <row r="18" spans="1:9" ht="13.5">
      <c r="A18" s="9"/>
      <c r="B18" s="9"/>
      <c r="C18" s="9"/>
      <c r="D18" s="9"/>
      <c r="E18" s="9"/>
      <c r="F18" s="9"/>
      <c r="G18" s="59"/>
      <c r="H18" s="59"/>
      <c r="I18" s="9"/>
    </row>
    <row r="19" spans="1:9" ht="13.5">
      <c r="A19" s="8" t="s">
        <v>89</v>
      </c>
      <c r="B19" s="9"/>
      <c r="C19" s="9"/>
      <c r="D19" s="9"/>
      <c r="E19" s="9"/>
      <c r="F19" s="9"/>
      <c r="G19" s="59"/>
      <c r="H19" s="59"/>
      <c r="I19" s="9"/>
    </row>
    <row r="20" spans="1:9" ht="13.5">
      <c r="A20" s="9" t="s">
        <v>187</v>
      </c>
      <c r="B20" s="9"/>
      <c r="C20" s="9"/>
      <c r="D20" s="9"/>
      <c r="E20" s="9"/>
      <c r="F20" s="9"/>
      <c r="G20" s="59">
        <v>210</v>
      </c>
      <c r="H20" s="59">
        <v>210</v>
      </c>
      <c r="I20" s="9"/>
    </row>
    <row r="21" spans="1:9" ht="13.5">
      <c r="A21" s="9" t="s">
        <v>73</v>
      </c>
      <c r="B21" s="9"/>
      <c r="C21" s="9"/>
      <c r="D21" s="9"/>
      <c r="E21" s="9"/>
      <c r="F21" s="9"/>
      <c r="G21" s="59">
        <v>5796</v>
      </c>
      <c r="H21" s="59">
        <v>5500</v>
      </c>
      <c r="I21" s="9"/>
    </row>
    <row r="22" spans="1:9" ht="13.5">
      <c r="A22" s="9" t="s">
        <v>122</v>
      </c>
      <c r="B22" s="9"/>
      <c r="C22" s="9"/>
      <c r="D22" s="9"/>
      <c r="E22" s="9"/>
      <c r="F22" s="9"/>
      <c r="G22" s="59">
        <f>10583+7180</f>
        <v>17763</v>
      </c>
      <c r="H22" s="59">
        <v>17567</v>
      </c>
      <c r="I22" s="9"/>
    </row>
    <row r="23" spans="1:9" ht="13.5">
      <c r="A23" s="9" t="s">
        <v>86</v>
      </c>
      <c r="B23" s="9"/>
      <c r="C23" s="9"/>
      <c r="D23" s="9"/>
      <c r="E23" s="9"/>
      <c r="F23" s="9"/>
      <c r="G23" s="59">
        <v>50</v>
      </c>
      <c r="H23" s="59">
        <v>736</v>
      </c>
      <c r="I23" s="9"/>
    </row>
    <row r="24" spans="1:9" ht="13.5">
      <c r="A24" s="9" t="s">
        <v>123</v>
      </c>
      <c r="B24" s="9"/>
      <c r="C24" s="9"/>
      <c r="D24" s="9"/>
      <c r="E24" s="9"/>
      <c r="F24" s="9"/>
      <c r="G24" s="59">
        <f>3032+484</f>
        <v>3516</v>
      </c>
      <c r="H24" s="59">
        <v>3892</v>
      </c>
      <c r="I24" s="9"/>
    </row>
    <row r="25" spans="1:9" ht="13.5">
      <c r="A25" s="9"/>
      <c r="B25" s="9"/>
      <c r="C25" s="9"/>
      <c r="D25" s="9"/>
      <c r="E25" s="9"/>
      <c r="F25" s="9"/>
      <c r="G25" s="97">
        <f>SUM(G20:G24)</f>
        <v>27335</v>
      </c>
      <c r="H25" s="97">
        <f>SUM(H20:H24)</f>
        <v>27905</v>
      </c>
      <c r="I25" s="9"/>
    </row>
    <row r="26" spans="1:9" ht="13.5">
      <c r="A26" s="9"/>
      <c r="B26" s="9"/>
      <c r="C26" s="9"/>
      <c r="D26" s="9"/>
      <c r="E26" s="9"/>
      <c r="F26" s="9"/>
      <c r="G26" s="59"/>
      <c r="H26" s="59"/>
      <c r="I26" s="9"/>
    </row>
    <row r="27" spans="1:9" ht="14.25" thickBot="1">
      <c r="A27" s="8" t="s">
        <v>100</v>
      </c>
      <c r="B27" s="9"/>
      <c r="C27" s="9"/>
      <c r="D27" s="9"/>
      <c r="E27" s="9"/>
      <c r="F27" s="9"/>
      <c r="G27" s="68">
        <f>+G17+G25</f>
        <v>82549</v>
      </c>
      <c r="H27" s="68">
        <f>+H17+H25</f>
        <v>85228</v>
      </c>
      <c r="I27" s="9"/>
    </row>
    <row r="28" spans="1:9" ht="14.25" thickTop="1">
      <c r="A28" s="9"/>
      <c r="B28" s="9"/>
      <c r="C28" s="9"/>
      <c r="D28" s="9"/>
      <c r="E28" s="9"/>
      <c r="F28" s="9"/>
      <c r="G28" s="59"/>
      <c r="H28" s="59"/>
      <c r="I28" s="9"/>
    </row>
    <row r="29" spans="1:9" ht="13.5">
      <c r="A29" s="8" t="s">
        <v>124</v>
      </c>
      <c r="B29" s="9"/>
      <c r="C29" s="9"/>
      <c r="D29" s="9"/>
      <c r="E29" s="9"/>
      <c r="F29" s="9"/>
      <c r="G29" s="59"/>
      <c r="H29" s="59"/>
      <c r="I29" s="9"/>
    </row>
    <row r="30" spans="1:9" ht="13.5">
      <c r="A30" s="9" t="s">
        <v>74</v>
      </c>
      <c r="B30" s="9"/>
      <c r="C30" s="9"/>
      <c r="D30" s="9"/>
      <c r="E30" s="9"/>
      <c r="F30" s="9"/>
      <c r="G30" s="59">
        <v>45000</v>
      </c>
      <c r="H30" s="59">
        <v>45000</v>
      </c>
      <c r="I30" s="9"/>
    </row>
    <row r="31" spans="1:9" ht="13.5">
      <c r="A31" s="9" t="s">
        <v>75</v>
      </c>
      <c r="B31" s="9"/>
      <c r="C31" s="9"/>
      <c r="D31" s="9"/>
      <c r="E31" s="9"/>
      <c r="F31" s="9"/>
      <c r="G31" s="62">
        <v>-16557</v>
      </c>
      <c r="H31" s="62">
        <f>-12944</f>
        <v>-12944</v>
      </c>
      <c r="I31" s="9"/>
    </row>
    <row r="32" spans="1:8" ht="13.5">
      <c r="A32" s="8" t="s">
        <v>125</v>
      </c>
      <c r="B32" s="9"/>
      <c r="C32" s="9"/>
      <c r="D32" s="9"/>
      <c r="E32" s="9"/>
      <c r="G32" s="123">
        <f>SUM(G30:G31)</f>
        <v>28443</v>
      </c>
      <c r="H32" s="123">
        <f>SUM(H30:H31)</f>
        <v>32056</v>
      </c>
    </row>
    <row r="33" spans="1:8" ht="13.5">
      <c r="A33" s="8"/>
      <c r="B33" s="9"/>
      <c r="C33" s="9"/>
      <c r="D33" s="9"/>
      <c r="E33" s="9"/>
      <c r="G33" s="124"/>
      <c r="H33" s="124"/>
    </row>
    <row r="34" spans="1:9" ht="13.5">
      <c r="A34" s="8" t="s">
        <v>114</v>
      </c>
      <c r="B34" s="9"/>
      <c r="C34" s="9"/>
      <c r="D34" s="9"/>
      <c r="E34" s="9"/>
      <c r="F34" s="9"/>
      <c r="G34" s="88">
        <v>1709</v>
      </c>
      <c r="H34" s="88">
        <v>2166</v>
      </c>
      <c r="I34" s="9"/>
    </row>
    <row r="35" spans="1:9" ht="13.5">
      <c r="A35" s="8"/>
      <c r="B35" s="9"/>
      <c r="C35" s="9"/>
      <c r="D35" s="9"/>
      <c r="E35" s="9"/>
      <c r="F35" s="9"/>
      <c r="G35" s="92"/>
      <c r="H35" s="92"/>
      <c r="I35" s="9"/>
    </row>
    <row r="36" spans="1:9" ht="13.5">
      <c r="A36" s="8" t="s">
        <v>126</v>
      </c>
      <c r="C36" s="9"/>
      <c r="D36" s="9"/>
      <c r="E36" s="9"/>
      <c r="F36" s="9"/>
      <c r="G36" s="62">
        <f>SUM(G32:G34)</f>
        <v>30152</v>
      </c>
      <c r="H36" s="62">
        <f>SUM(H32:H34)</f>
        <v>34222</v>
      </c>
      <c r="I36" s="9"/>
    </row>
    <row r="37" spans="1:9" ht="13.5">
      <c r="A37" s="8"/>
      <c r="B37" s="9"/>
      <c r="C37" s="9"/>
      <c r="D37" s="9"/>
      <c r="E37" s="9"/>
      <c r="F37" s="9"/>
      <c r="G37" s="59"/>
      <c r="H37" s="59"/>
      <c r="I37" s="9"/>
    </row>
    <row r="38" spans="1:9" ht="13.5">
      <c r="A38" s="8" t="s">
        <v>127</v>
      </c>
      <c r="B38" s="9"/>
      <c r="C38" s="9"/>
      <c r="D38" s="9"/>
      <c r="E38" s="9"/>
      <c r="F38" s="9"/>
      <c r="G38" s="59"/>
      <c r="H38" s="59"/>
      <c r="I38" s="9"/>
    </row>
    <row r="39" spans="1:9" ht="13.5">
      <c r="A39" s="8" t="s">
        <v>128</v>
      </c>
      <c r="B39" s="9"/>
      <c r="C39" s="9"/>
      <c r="D39" s="9"/>
      <c r="E39" s="9"/>
      <c r="F39" s="9"/>
      <c r="G39" s="59"/>
      <c r="H39" s="59"/>
      <c r="I39" s="9"/>
    </row>
    <row r="40" spans="1:9" ht="13.5">
      <c r="A40" s="9" t="s">
        <v>76</v>
      </c>
      <c r="B40" s="9"/>
      <c r="C40" s="9"/>
      <c r="D40" s="9"/>
      <c r="E40" s="9"/>
      <c r="F40" s="9"/>
      <c r="G40" s="88">
        <v>18</v>
      </c>
      <c r="H40" s="88">
        <v>17</v>
      </c>
      <c r="I40" s="9"/>
    </row>
    <row r="41" spans="1:9" ht="13.5">
      <c r="A41" s="9" t="s">
        <v>129</v>
      </c>
      <c r="B41" s="9"/>
      <c r="C41" s="9"/>
      <c r="D41" s="9"/>
      <c r="E41" s="9"/>
      <c r="F41" s="9"/>
      <c r="G41" s="88">
        <f>5197+4022</f>
        <v>9219</v>
      </c>
      <c r="H41" s="88">
        <v>10830</v>
      </c>
      <c r="I41" s="9"/>
    </row>
    <row r="42" spans="1:9" ht="13.5">
      <c r="A42" s="9"/>
      <c r="B42" s="9"/>
      <c r="C42" s="9"/>
      <c r="D42" s="9"/>
      <c r="E42" s="9"/>
      <c r="F42" s="9"/>
      <c r="G42" s="97">
        <f>SUM(G40:G41)</f>
        <v>9237</v>
      </c>
      <c r="H42" s="97">
        <f>SUM(H40:H41)</f>
        <v>10847</v>
      </c>
      <c r="I42" s="9"/>
    </row>
    <row r="43" spans="1:9" ht="13.5">
      <c r="A43" s="9"/>
      <c r="B43" s="9"/>
      <c r="C43" s="9"/>
      <c r="D43" s="9"/>
      <c r="E43" s="9"/>
      <c r="F43" s="9"/>
      <c r="G43" s="88"/>
      <c r="H43" s="88"/>
      <c r="I43" s="9"/>
    </row>
    <row r="44" spans="1:9" ht="13.5">
      <c r="A44" s="8" t="s">
        <v>90</v>
      </c>
      <c r="B44" s="9"/>
      <c r="C44" s="9"/>
      <c r="D44" s="9"/>
      <c r="E44" s="9"/>
      <c r="F44" s="9"/>
      <c r="G44" s="59"/>
      <c r="H44" s="59"/>
      <c r="I44" s="9"/>
    </row>
    <row r="45" spans="1:9" s="38" customFormat="1" ht="13.5">
      <c r="A45" s="9" t="s">
        <v>130</v>
      </c>
      <c r="B45" s="9"/>
      <c r="C45" s="9"/>
      <c r="D45" s="9"/>
      <c r="E45" s="9"/>
      <c r="F45" s="9"/>
      <c r="G45" s="59">
        <f>1439-37</f>
        <v>1402</v>
      </c>
      <c r="H45" s="59">
        <v>1825</v>
      </c>
      <c r="I45" s="9"/>
    </row>
    <row r="46" spans="1:9" ht="13.5">
      <c r="A46" s="9" t="s">
        <v>131</v>
      </c>
      <c r="B46" s="9"/>
      <c r="C46" s="9"/>
      <c r="D46" s="9"/>
      <c r="E46" s="9"/>
      <c r="F46" s="9"/>
      <c r="G46" s="59">
        <f>7676+4656+1402</f>
        <v>13734</v>
      </c>
      <c r="H46" s="59">
        <v>10026</v>
      </c>
      <c r="I46" s="9"/>
    </row>
    <row r="47" spans="1:9" ht="13.5">
      <c r="A47" s="9" t="s">
        <v>129</v>
      </c>
      <c r="B47" s="9"/>
      <c r="C47" s="9"/>
      <c r="D47" s="9"/>
      <c r="E47" s="9"/>
      <c r="F47" s="9"/>
      <c r="G47" s="59">
        <f>2039+2146+8644+15195</f>
        <v>28024</v>
      </c>
      <c r="H47" s="59">
        <v>28308</v>
      </c>
      <c r="I47" s="9"/>
    </row>
    <row r="48" spans="1:9" ht="13.5">
      <c r="A48" s="9" t="s">
        <v>83</v>
      </c>
      <c r="B48" s="9"/>
      <c r="C48" s="9"/>
      <c r="D48" s="9"/>
      <c r="E48" s="9"/>
      <c r="F48" s="9"/>
      <c r="G48" s="59">
        <v>0</v>
      </c>
      <c r="H48" s="59">
        <v>0</v>
      </c>
      <c r="I48" s="9"/>
    </row>
    <row r="49" spans="1:9" ht="13.5">
      <c r="A49" s="9"/>
      <c r="B49" s="9"/>
      <c r="C49" s="9"/>
      <c r="D49" s="9"/>
      <c r="E49" s="9"/>
      <c r="F49" s="9"/>
      <c r="G49" s="97">
        <f>SUM(G45:G48)</f>
        <v>43160</v>
      </c>
      <c r="H49" s="97">
        <f>SUM(H45:H48)</f>
        <v>40159</v>
      </c>
      <c r="I49" s="9"/>
    </row>
    <row r="50" spans="1:9" ht="13.5">
      <c r="A50" s="9"/>
      <c r="B50" s="9"/>
      <c r="C50" s="9"/>
      <c r="D50" s="9"/>
      <c r="E50" s="9"/>
      <c r="F50" s="9"/>
      <c r="G50" s="59"/>
      <c r="H50" s="59"/>
      <c r="I50" s="9"/>
    </row>
    <row r="51" spans="1:9" ht="13.5">
      <c r="A51" s="8" t="s">
        <v>97</v>
      </c>
      <c r="B51" s="9"/>
      <c r="C51" s="9"/>
      <c r="D51" s="9"/>
      <c r="E51" s="9"/>
      <c r="F51" s="9"/>
      <c r="G51" s="62">
        <f>+G42+G49</f>
        <v>52397</v>
      </c>
      <c r="H51" s="62">
        <f>+H42+H49</f>
        <v>51006</v>
      </c>
      <c r="I51" s="9"/>
    </row>
    <row r="52" spans="1:9" ht="13.5">
      <c r="A52" s="9"/>
      <c r="B52" s="9"/>
      <c r="C52" s="9"/>
      <c r="D52" s="9"/>
      <c r="E52" s="9"/>
      <c r="F52" s="9"/>
      <c r="G52" s="59"/>
      <c r="H52" s="59"/>
      <c r="I52" s="9"/>
    </row>
    <row r="53" spans="1:9" ht="14.25" thickBot="1">
      <c r="A53" s="8" t="s">
        <v>98</v>
      </c>
      <c r="B53" s="9"/>
      <c r="C53" s="9"/>
      <c r="D53" s="9"/>
      <c r="E53" s="9"/>
      <c r="F53" s="9"/>
      <c r="G53" s="68">
        <f>+G36+G51</f>
        <v>82549</v>
      </c>
      <c r="H53" s="68">
        <f>+H36+H51</f>
        <v>85228</v>
      </c>
      <c r="I53" s="9"/>
    </row>
    <row r="54" spans="1:9" ht="14.25" thickTop="1">
      <c r="A54" s="9"/>
      <c r="B54" s="9"/>
      <c r="C54" s="9"/>
      <c r="D54" s="9"/>
      <c r="E54" s="9"/>
      <c r="F54" s="9"/>
      <c r="G54" s="59">
        <f>IF(G53&lt;&gt;G27,"Variance"&amp;G53-G27,"")</f>
      </c>
      <c r="H54" s="59">
        <f>IF(H53&lt;&gt;H27,"Variance","")</f>
      </c>
      <c r="I54" s="9"/>
    </row>
    <row r="55" spans="1:9" ht="13.5">
      <c r="A55" s="9"/>
      <c r="B55" s="9"/>
      <c r="C55" s="9"/>
      <c r="D55" s="9"/>
      <c r="E55" s="9"/>
      <c r="F55" s="9"/>
      <c r="G55" s="59"/>
      <c r="H55" s="59"/>
      <c r="I55" s="9"/>
    </row>
    <row r="56" spans="1:9" ht="13.5">
      <c r="A56" s="9"/>
      <c r="B56" s="9"/>
      <c r="C56" s="9"/>
      <c r="D56" s="9"/>
      <c r="E56" s="9"/>
      <c r="F56" s="9"/>
      <c r="G56" s="59"/>
      <c r="H56" s="59"/>
      <c r="I56" s="9"/>
    </row>
    <row r="57" spans="1:9" ht="13.5">
      <c r="A57" s="9"/>
      <c r="B57" s="9"/>
      <c r="C57" s="9"/>
      <c r="D57" s="9"/>
      <c r="E57" s="9"/>
      <c r="F57" s="9"/>
      <c r="G57" s="59"/>
      <c r="H57" s="59"/>
      <c r="I57" s="9"/>
    </row>
    <row r="58" spans="1:9" s="78" customFormat="1" ht="27" customHeight="1">
      <c r="A58" s="166" t="s">
        <v>224</v>
      </c>
      <c r="B58" s="167"/>
      <c r="C58" s="167"/>
      <c r="D58" s="167"/>
      <c r="E58" s="167"/>
      <c r="F58" s="167"/>
      <c r="G58" s="167"/>
      <c r="H58" s="167"/>
      <c r="I58" s="77"/>
    </row>
    <row r="59" spans="1:10" ht="13.5">
      <c r="A59" s="164"/>
      <c r="B59" s="165"/>
      <c r="C59" s="165"/>
      <c r="D59" s="165"/>
      <c r="E59" s="165"/>
      <c r="F59" s="165"/>
      <c r="G59" s="165"/>
      <c r="H59" s="165"/>
      <c r="I59" s="165"/>
      <c r="J59" s="1"/>
    </row>
    <row r="60" spans="1:10" ht="15" customHeight="1">
      <c r="A60" s="7"/>
      <c r="B60" s="7"/>
      <c r="C60" s="7"/>
      <c r="D60" s="7"/>
      <c r="E60" s="7"/>
      <c r="F60" s="7"/>
      <c r="G60" s="63"/>
      <c r="H60" s="63"/>
      <c r="I60" s="7"/>
      <c r="J60" s="1"/>
    </row>
    <row r="61" spans="1:9" ht="13.5">
      <c r="A61" s="9"/>
      <c r="B61" s="9"/>
      <c r="C61" s="9"/>
      <c r="D61" s="9"/>
      <c r="E61" s="9"/>
      <c r="F61" s="9"/>
      <c r="G61" s="59"/>
      <c r="H61" s="59"/>
      <c r="I61" s="9"/>
    </row>
    <row r="62" spans="1:9" ht="13.5">
      <c r="A62" s="9"/>
      <c r="B62" s="9"/>
      <c r="C62" s="9"/>
      <c r="D62" s="9"/>
      <c r="E62" s="9"/>
      <c r="F62" s="9"/>
      <c r="G62" s="59"/>
      <c r="H62" s="59"/>
      <c r="I62" s="9"/>
    </row>
    <row r="63" spans="1:9" ht="13.5">
      <c r="A63" s="9"/>
      <c r="B63" s="9"/>
      <c r="C63" s="9"/>
      <c r="D63" s="9"/>
      <c r="E63" s="9"/>
      <c r="F63" s="9"/>
      <c r="G63" s="59"/>
      <c r="H63" s="59"/>
      <c r="I63" s="9"/>
    </row>
    <row r="64" spans="1:9" ht="13.5">
      <c r="A64" s="9"/>
      <c r="B64" s="9"/>
      <c r="C64" s="9"/>
      <c r="D64" s="9"/>
      <c r="E64" s="9"/>
      <c r="F64" s="9"/>
      <c r="G64" s="59"/>
      <c r="H64" s="59"/>
      <c r="I64" s="9"/>
    </row>
    <row r="65" spans="1:9" ht="13.5">
      <c r="A65" s="9"/>
      <c r="B65" s="9"/>
      <c r="C65" s="9"/>
      <c r="D65" s="9"/>
      <c r="E65" s="9"/>
      <c r="F65" s="9"/>
      <c r="G65" s="59"/>
      <c r="H65" s="59"/>
      <c r="I65" s="9"/>
    </row>
    <row r="66" spans="1:9" ht="13.5">
      <c r="A66" s="9"/>
      <c r="B66" s="9"/>
      <c r="C66" s="9"/>
      <c r="D66" s="9"/>
      <c r="E66" s="9"/>
      <c r="F66" s="9"/>
      <c r="G66" s="59"/>
      <c r="H66" s="59"/>
      <c r="I66" s="9"/>
    </row>
    <row r="67" spans="1:9" ht="13.5">
      <c r="A67" s="9"/>
      <c r="B67" s="9"/>
      <c r="C67" s="9"/>
      <c r="D67" s="9"/>
      <c r="E67" s="9"/>
      <c r="F67" s="9"/>
      <c r="G67" s="59"/>
      <c r="H67" s="59"/>
      <c r="I67" s="9"/>
    </row>
    <row r="68" spans="1:9" ht="13.5">
      <c r="A68" s="9"/>
      <c r="B68" s="9"/>
      <c r="C68" s="9"/>
      <c r="D68" s="9"/>
      <c r="E68" s="9"/>
      <c r="F68" s="9"/>
      <c r="G68" s="59"/>
      <c r="H68" s="59"/>
      <c r="I68" s="9"/>
    </row>
    <row r="69" spans="1:9" ht="13.5">
      <c r="A69" s="9"/>
      <c r="B69" s="9"/>
      <c r="C69" s="9"/>
      <c r="D69" s="9"/>
      <c r="E69" s="9"/>
      <c r="F69" s="9"/>
      <c r="G69" s="59"/>
      <c r="H69" s="59"/>
      <c r="I69" s="9"/>
    </row>
    <row r="70" spans="1:9" ht="13.5">
      <c r="A70" s="9"/>
      <c r="B70" s="9"/>
      <c r="C70" s="9"/>
      <c r="D70" s="9"/>
      <c r="E70" s="9"/>
      <c r="F70" s="9"/>
      <c r="G70" s="59"/>
      <c r="H70" s="59"/>
      <c r="I70" s="9"/>
    </row>
  </sheetData>
  <mergeCells count="2">
    <mergeCell ref="A59:I59"/>
    <mergeCell ref="A58:H58"/>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9"/>
  <sheetViews>
    <sheetView showGridLines="0" zoomScaleSheetLayoutView="100" workbookViewId="0" topLeftCell="A1">
      <selection activeCell="F51" sqref="F51"/>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27" t="str">
        <f>'Income Statement'!A1</f>
        <v>ASTRAL SUPREME BERHAD</v>
      </c>
      <c r="B1" s="9"/>
      <c r="C1" s="9"/>
      <c r="D1" s="9"/>
      <c r="E1" s="9"/>
      <c r="F1" s="10"/>
      <c r="G1" s="10"/>
      <c r="H1" s="10"/>
      <c r="I1" s="10"/>
      <c r="J1" s="9"/>
    </row>
    <row r="2" spans="1:10" ht="13.5">
      <c r="A2" s="27" t="str">
        <f>'Income Statement'!A2</f>
        <v>UNAUDITED QUARTERLY REPORT ON THE CONSOLIDATED RESULTS</v>
      </c>
      <c r="B2" s="9"/>
      <c r="C2" s="9"/>
      <c r="D2" s="9"/>
      <c r="E2" s="9"/>
      <c r="F2" s="10"/>
      <c r="G2" s="10"/>
      <c r="H2" s="10"/>
      <c r="I2" s="10"/>
      <c r="J2" s="9"/>
    </row>
    <row r="3" spans="1:10" ht="13.5">
      <c r="A3" s="27" t="str">
        <f>'Income Statement'!A3</f>
        <v>FOR THE FINANCIAL QUARTER ENDED 30 JUNE 2008</v>
      </c>
      <c r="B3" s="9"/>
      <c r="C3" s="9"/>
      <c r="D3" s="9"/>
      <c r="E3" s="9"/>
      <c r="F3" s="10"/>
      <c r="G3" s="10"/>
      <c r="H3" s="10"/>
      <c r="I3" s="10"/>
      <c r="J3" s="9"/>
    </row>
    <row r="4" spans="1:10" ht="13.5">
      <c r="A4" s="8"/>
      <c r="B4" s="9"/>
      <c r="C4" s="9"/>
      <c r="D4" s="9"/>
      <c r="E4" s="9"/>
      <c r="F4" s="10"/>
      <c r="G4" s="10"/>
      <c r="H4" s="10"/>
      <c r="I4" s="10"/>
      <c r="J4" s="9"/>
    </row>
    <row r="5" spans="1:10" ht="13.5">
      <c r="A5" s="27" t="s">
        <v>132</v>
      </c>
      <c r="B5" s="9"/>
      <c r="C5" s="9"/>
      <c r="D5" s="9"/>
      <c r="E5" s="9"/>
      <c r="F5" s="10"/>
      <c r="G5" s="10"/>
      <c r="H5" s="10"/>
      <c r="I5" s="10"/>
      <c r="J5" s="9"/>
    </row>
    <row r="6" spans="1:10" ht="13.5">
      <c r="A6" s="8"/>
      <c r="B6" s="9"/>
      <c r="C6" s="9"/>
      <c r="D6" s="9"/>
      <c r="E6" s="9"/>
      <c r="F6" s="10"/>
      <c r="G6" s="10"/>
      <c r="H6" s="10"/>
      <c r="I6" s="10"/>
      <c r="J6" s="9"/>
    </row>
    <row r="7" spans="1:10" ht="13.5">
      <c r="A7" s="8"/>
      <c r="B7" s="9"/>
      <c r="C7" s="9"/>
      <c r="D7" s="9"/>
      <c r="E7" s="9"/>
      <c r="F7" s="10"/>
      <c r="G7" s="10"/>
      <c r="H7" s="10"/>
      <c r="I7" s="10"/>
      <c r="J7" s="9"/>
    </row>
    <row r="8" spans="1:9" ht="13.5">
      <c r="A8" s="9"/>
      <c r="B8" s="9"/>
      <c r="C8" s="9"/>
      <c r="D8" s="9"/>
      <c r="E8" s="9"/>
      <c r="F8" s="168" t="s">
        <v>138</v>
      </c>
      <c r="G8" s="168"/>
      <c r="H8" s="168"/>
      <c r="I8" s="16"/>
    </row>
    <row r="9" spans="1:9" ht="13.5">
      <c r="A9" s="9"/>
      <c r="B9" s="9"/>
      <c r="C9" s="9"/>
      <c r="D9" s="9"/>
      <c r="E9" s="9"/>
      <c r="F9" s="16"/>
      <c r="G9" s="16" t="s">
        <v>137</v>
      </c>
      <c r="H9" s="16"/>
      <c r="I9" s="16"/>
    </row>
    <row r="10" spans="1:10" ht="13.5">
      <c r="A10" s="9"/>
      <c r="B10" s="9"/>
      <c r="C10" s="9"/>
      <c r="D10" s="9"/>
      <c r="E10" s="9"/>
      <c r="F10" s="12" t="s">
        <v>77</v>
      </c>
      <c r="G10" s="12" t="s">
        <v>79</v>
      </c>
      <c r="H10" s="12" t="s">
        <v>134</v>
      </c>
      <c r="I10" s="15" t="s">
        <v>135</v>
      </c>
      <c r="J10" s="15" t="s">
        <v>99</v>
      </c>
    </row>
    <row r="11" spans="1:10" ht="13.5">
      <c r="A11" s="9"/>
      <c r="B11" s="9"/>
      <c r="C11" s="9"/>
      <c r="D11" s="9"/>
      <c r="E11" s="9"/>
      <c r="F11" s="12" t="s">
        <v>78</v>
      </c>
      <c r="G11" s="12" t="s">
        <v>80</v>
      </c>
      <c r="H11" s="12" t="s">
        <v>133</v>
      </c>
      <c r="I11" s="15" t="s">
        <v>136</v>
      </c>
      <c r="J11" s="15" t="s">
        <v>91</v>
      </c>
    </row>
    <row r="12" spans="1:10" ht="13.5">
      <c r="A12" s="9"/>
      <c r="B12" s="9"/>
      <c r="C12" s="9"/>
      <c r="D12" s="9"/>
      <c r="E12" s="9"/>
      <c r="F12" s="40"/>
      <c r="G12" s="41" t="s">
        <v>81</v>
      </c>
      <c r="H12" s="40"/>
      <c r="I12" s="40"/>
      <c r="J12" s="40"/>
    </row>
    <row r="13" spans="1:10" ht="13.5">
      <c r="A13" s="9"/>
      <c r="B13" s="9"/>
      <c r="C13" s="9"/>
      <c r="D13" s="9"/>
      <c r="E13" s="9"/>
      <c r="F13" s="12" t="s">
        <v>82</v>
      </c>
      <c r="G13" s="12" t="s">
        <v>82</v>
      </c>
      <c r="H13" s="12" t="s">
        <v>82</v>
      </c>
      <c r="I13" s="12" t="s">
        <v>82</v>
      </c>
      <c r="J13" s="12" t="s">
        <v>82</v>
      </c>
    </row>
    <row r="14" spans="1:10" ht="13.5">
      <c r="A14" s="9"/>
      <c r="B14" s="9"/>
      <c r="C14" s="9"/>
      <c r="D14" s="9"/>
      <c r="E14" s="9"/>
      <c r="F14" s="12"/>
      <c r="G14" s="12"/>
      <c r="H14" s="12"/>
      <c r="I14" s="12"/>
      <c r="J14" s="9"/>
    </row>
    <row r="15" spans="1:10" ht="13.5">
      <c r="A15" s="39" t="s">
        <v>252</v>
      </c>
      <c r="B15" s="9"/>
      <c r="C15" s="9"/>
      <c r="D15" s="9"/>
      <c r="E15" s="9"/>
      <c r="F15" s="12"/>
      <c r="G15" s="12"/>
      <c r="H15" s="12"/>
      <c r="I15" s="12"/>
      <c r="J15" s="9"/>
    </row>
    <row r="16" spans="1:10" ht="13.5">
      <c r="A16" s="9"/>
      <c r="B16" s="9"/>
      <c r="C16" s="9"/>
      <c r="D16" s="9"/>
      <c r="E16" s="9"/>
      <c r="F16" s="12"/>
      <c r="G16" s="12"/>
      <c r="H16" s="12"/>
      <c r="I16" s="12"/>
      <c r="J16" s="9"/>
    </row>
    <row r="17" spans="1:10" ht="13.5">
      <c r="A17" s="9" t="s">
        <v>223</v>
      </c>
      <c r="B17" s="9"/>
      <c r="C17" s="9"/>
      <c r="D17" s="9"/>
      <c r="E17" s="9"/>
      <c r="F17" s="14">
        <f>+F44</f>
        <v>45000</v>
      </c>
      <c r="G17" s="14">
        <v>12829</v>
      </c>
      <c r="H17" s="14">
        <v>-25773</v>
      </c>
      <c r="I17" s="14">
        <v>2166</v>
      </c>
      <c r="J17" s="14">
        <f>SUM(F17:I17)</f>
        <v>34222</v>
      </c>
    </row>
    <row r="18" spans="1:10" ht="13.5">
      <c r="A18" s="9"/>
      <c r="B18" s="9"/>
      <c r="C18" s="9"/>
      <c r="D18" s="9"/>
      <c r="E18" s="9"/>
      <c r="F18" s="10"/>
      <c r="G18" s="10"/>
      <c r="H18" s="10"/>
      <c r="I18" s="10"/>
      <c r="J18" s="17"/>
    </row>
    <row r="19" spans="1:10" s="74" customFormat="1" ht="13.5">
      <c r="A19" s="69" t="s">
        <v>200</v>
      </c>
      <c r="B19" s="69"/>
      <c r="C19" s="69"/>
      <c r="D19" s="69"/>
      <c r="E19" s="69"/>
      <c r="F19" s="105">
        <v>0</v>
      </c>
      <c r="G19" s="59">
        <v>-33</v>
      </c>
      <c r="H19" s="59">
        <v>0</v>
      </c>
      <c r="I19" s="106">
        <v>112</v>
      </c>
      <c r="J19" s="103">
        <f>SUM(F19:I19)</f>
        <v>79</v>
      </c>
    </row>
    <row r="20" spans="1:10" s="74" customFormat="1" ht="13.5">
      <c r="A20" s="69"/>
      <c r="B20" s="69"/>
      <c r="C20" s="69"/>
      <c r="D20" s="69"/>
      <c r="E20" s="69"/>
      <c r="F20" s="105"/>
      <c r="G20" s="59"/>
      <c r="H20" s="59"/>
      <c r="I20" s="105"/>
      <c r="J20" s="104"/>
    </row>
    <row r="21" spans="1:10" s="74" customFormat="1" ht="13.5">
      <c r="A21" s="69" t="s">
        <v>201</v>
      </c>
      <c r="B21" s="69"/>
      <c r="C21" s="69"/>
      <c r="D21" s="69"/>
      <c r="E21" s="69"/>
      <c r="F21" s="105">
        <v>0</v>
      </c>
      <c r="G21" s="105">
        <v>0</v>
      </c>
      <c r="H21" s="105">
        <f>+'Income Statement'!F38</f>
        <v>-3580</v>
      </c>
      <c r="I21" s="88">
        <f>+'Income Statement'!F40</f>
        <v>-569</v>
      </c>
      <c r="J21" s="103">
        <f>SUM(F21:I21)</f>
        <v>-4149</v>
      </c>
    </row>
    <row r="22" spans="1:10" s="74" customFormat="1" ht="13.5">
      <c r="A22" s="69"/>
      <c r="B22" s="69"/>
      <c r="C22" s="69"/>
      <c r="D22" s="69"/>
      <c r="E22" s="69"/>
      <c r="F22" s="105"/>
      <c r="G22" s="105"/>
      <c r="H22" s="105"/>
      <c r="I22" s="88"/>
      <c r="J22" s="103"/>
    </row>
    <row r="23" spans="1:10" s="74" customFormat="1" ht="13.5">
      <c r="A23" s="69"/>
      <c r="B23" s="69"/>
      <c r="C23" s="69"/>
      <c r="D23" s="69"/>
      <c r="E23" s="69"/>
      <c r="F23" s="107"/>
      <c r="G23" s="62"/>
      <c r="H23" s="107"/>
      <c r="I23" s="62"/>
      <c r="J23" s="108"/>
    </row>
    <row r="24" spans="1:10" s="74" customFormat="1" ht="13.5">
      <c r="A24" s="69" t="s">
        <v>253</v>
      </c>
      <c r="B24" s="69"/>
      <c r="C24" s="69"/>
      <c r="D24" s="69"/>
      <c r="E24" s="69"/>
      <c r="F24" s="109"/>
      <c r="G24" s="109"/>
      <c r="H24" s="109"/>
      <c r="I24" s="92"/>
      <c r="J24" s="110"/>
    </row>
    <row r="25" spans="1:10" s="74" customFormat="1" ht="14.25" thickBot="1">
      <c r="A25" s="69"/>
      <c r="B25" s="69"/>
      <c r="C25" s="69"/>
      <c r="D25" s="69"/>
      <c r="E25" s="69"/>
      <c r="F25" s="111">
        <f>SUM(F17:F23)</f>
        <v>45000</v>
      </c>
      <c r="G25" s="111">
        <f>SUM(G17:G23)</f>
        <v>12796</v>
      </c>
      <c r="H25" s="111">
        <f>SUM(H17:H23)</f>
        <v>-29353</v>
      </c>
      <c r="I25" s="111">
        <f>SUM(I17:I23)</f>
        <v>1709</v>
      </c>
      <c r="J25" s="111">
        <f>SUM(J17:J23)</f>
        <v>30152</v>
      </c>
    </row>
    <row r="26" spans="1:10" ht="14.25" thickTop="1">
      <c r="A26" s="9"/>
      <c r="B26" s="9"/>
      <c r="C26" s="9"/>
      <c r="D26" s="9"/>
      <c r="E26" s="9"/>
      <c r="F26" s="10"/>
      <c r="G26" s="10"/>
      <c r="H26" s="10"/>
      <c r="I26" s="10"/>
      <c r="J26" s="17"/>
    </row>
    <row r="27" spans="1:10" ht="13.5">
      <c r="A27" s="9"/>
      <c r="B27" s="9"/>
      <c r="C27" s="9"/>
      <c r="D27" s="9"/>
      <c r="E27" s="9"/>
      <c r="F27" s="10"/>
      <c r="G27" s="10"/>
      <c r="H27" s="10"/>
      <c r="I27" s="10"/>
      <c r="J27" s="17"/>
    </row>
    <row r="28" spans="1:9" ht="13.5">
      <c r="A28" s="9"/>
      <c r="B28" s="9"/>
      <c r="C28" s="9"/>
      <c r="D28" s="9"/>
      <c r="E28" s="9"/>
      <c r="F28" s="168" t="s">
        <v>138</v>
      </c>
      <c r="G28" s="168"/>
      <c r="H28" s="168"/>
      <c r="I28" s="16"/>
    </row>
    <row r="29" spans="1:9" ht="13.5">
      <c r="A29" s="9"/>
      <c r="B29" s="9"/>
      <c r="C29" s="9"/>
      <c r="D29" s="9"/>
      <c r="E29" s="9"/>
      <c r="F29" s="16"/>
      <c r="G29" s="16" t="s">
        <v>137</v>
      </c>
      <c r="H29" s="16"/>
      <c r="I29" s="16"/>
    </row>
    <row r="30" spans="1:10" ht="13.5">
      <c r="A30" s="9"/>
      <c r="B30" s="9"/>
      <c r="C30" s="9"/>
      <c r="D30" s="9"/>
      <c r="E30" s="9"/>
      <c r="F30" s="12" t="s">
        <v>77</v>
      </c>
      <c r="G30" s="12" t="s">
        <v>79</v>
      </c>
      <c r="H30" s="12" t="s">
        <v>134</v>
      </c>
      <c r="I30" s="15" t="s">
        <v>135</v>
      </c>
      <c r="J30" s="15" t="s">
        <v>99</v>
      </c>
    </row>
    <row r="31" spans="1:10" ht="13.5">
      <c r="A31" s="9"/>
      <c r="B31" s="9"/>
      <c r="C31" s="9"/>
      <c r="D31" s="9"/>
      <c r="E31" s="9"/>
      <c r="F31" s="12" t="s">
        <v>78</v>
      </c>
      <c r="G31" s="12" t="s">
        <v>80</v>
      </c>
      <c r="H31" s="12" t="s">
        <v>133</v>
      </c>
      <c r="I31" s="15" t="s">
        <v>136</v>
      </c>
      <c r="J31" s="15" t="s">
        <v>91</v>
      </c>
    </row>
    <row r="32" spans="1:10" ht="13.5">
      <c r="A32" s="9"/>
      <c r="B32" s="9"/>
      <c r="C32" s="9"/>
      <c r="D32" s="9"/>
      <c r="E32" s="9"/>
      <c r="F32" s="40"/>
      <c r="G32" s="41" t="s">
        <v>81</v>
      </c>
      <c r="H32" s="40"/>
      <c r="I32" s="40"/>
      <c r="J32" s="40"/>
    </row>
    <row r="33" spans="1:10" ht="13.5">
      <c r="A33" s="9"/>
      <c r="B33" s="9"/>
      <c r="C33" s="9"/>
      <c r="D33" s="9"/>
      <c r="E33" s="9"/>
      <c r="F33" s="12" t="s">
        <v>82</v>
      </c>
      <c r="G33" s="12" t="s">
        <v>82</v>
      </c>
      <c r="H33" s="12" t="s">
        <v>82</v>
      </c>
      <c r="I33" s="12" t="s">
        <v>82</v>
      </c>
      <c r="J33" s="12" t="s">
        <v>82</v>
      </c>
    </row>
    <row r="34" spans="1:10" ht="13.5">
      <c r="A34" s="9"/>
      <c r="B34" s="9"/>
      <c r="C34" s="9"/>
      <c r="D34" s="9"/>
      <c r="E34" s="9"/>
      <c r="F34" s="12"/>
      <c r="G34" s="12"/>
      <c r="H34" s="12"/>
      <c r="I34" s="12"/>
      <c r="J34" s="12"/>
    </row>
    <row r="35" spans="1:10" s="74" customFormat="1" ht="13.5">
      <c r="A35" s="102" t="s">
        <v>257</v>
      </c>
      <c r="B35" s="69"/>
      <c r="C35" s="69"/>
      <c r="D35" s="69"/>
      <c r="E35" s="69"/>
      <c r="F35" s="61"/>
      <c r="G35" s="61"/>
      <c r="H35" s="61"/>
      <c r="I35" s="61"/>
      <c r="J35" s="69"/>
    </row>
    <row r="36" spans="1:10" s="74" customFormat="1" ht="13.5">
      <c r="A36" s="69"/>
      <c r="B36" s="69"/>
      <c r="C36" s="69"/>
      <c r="D36" s="69"/>
      <c r="E36" s="69"/>
      <c r="F36" s="61"/>
      <c r="G36" s="61"/>
      <c r="H36" s="61"/>
      <c r="I36" s="61"/>
      <c r="J36" s="69"/>
    </row>
    <row r="37" spans="1:10" s="74" customFormat="1" ht="13.5">
      <c r="A37" s="69" t="s">
        <v>139</v>
      </c>
      <c r="B37" s="69"/>
      <c r="C37" s="69"/>
      <c r="D37" s="69"/>
      <c r="E37" s="69"/>
      <c r="F37" s="88">
        <v>45000</v>
      </c>
      <c r="G37" s="88">
        <v>12836</v>
      </c>
      <c r="H37" s="88">
        <v>-18409</v>
      </c>
      <c r="I37" s="88">
        <v>5143</v>
      </c>
      <c r="J37" s="103">
        <f>SUM(F37:I37)</f>
        <v>44570</v>
      </c>
    </row>
    <row r="38" spans="1:10" s="74" customFormat="1" ht="13.5">
      <c r="A38" s="69"/>
      <c r="B38" s="69"/>
      <c r="C38" s="69"/>
      <c r="D38" s="69"/>
      <c r="E38" s="69"/>
      <c r="F38" s="59"/>
      <c r="G38" s="59"/>
      <c r="H38" s="59"/>
      <c r="I38" s="59"/>
      <c r="J38" s="104"/>
    </row>
    <row r="39" spans="1:10" s="74" customFormat="1" ht="13.5">
      <c r="A39" s="69" t="s">
        <v>200</v>
      </c>
      <c r="B39" s="69"/>
      <c r="C39" s="69"/>
      <c r="D39" s="69"/>
      <c r="E39" s="69"/>
      <c r="F39" s="105">
        <v>0</v>
      </c>
      <c r="G39" s="59">
        <v>64</v>
      </c>
      <c r="H39" s="59">
        <v>0</v>
      </c>
      <c r="I39" s="106">
        <v>-6</v>
      </c>
      <c r="J39" s="104">
        <f>SUM(F39:I39)</f>
        <v>58</v>
      </c>
    </row>
    <row r="40" spans="1:10" s="74" customFormat="1" ht="13.5">
      <c r="A40" s="69"/>
      <c r="B40" s="69"/>
      <c r="C40" s="69"/>
      <c r="D40" s="69"/>
      <c r="E40" s="69"/>
      <c r="F40" s="105"/>
      <c r="G40" s="59"/>
      <c r="H40" s="59"/>
      <c r="I40" s="106"/>
      <c r="J40" s="104"/>
    </row>
    <row r="41" spans="1:10" s="74" customFormat="1" ht="13.5">
      <c r="A41" s="69" t="s">
        <v>201</v>
      </c>
      <c r="B41" s="69"/>
      <c r="C41" s="69"/>
      <c r="D41" s="69"/>
      <c r="E41" s="69"/>
      <c r="F41" s="105">
        <v>0</v>
      </c>
      <c r="G41" s="105">
        <v>0</v>
      </c>
      <c r="H41" s="105">
        <f>'Income Statement'!H38</f>
        <v>-3931</v>
      </c>
      <c r="I41" s="88">
        <v>-1092</v>
      </c>
      <c r="J41" s="103">
        <f>SUM(F41:I41)</f>
        <v>-5023</v>
      </c>
    </row>
    <row r="42" spans="1:10" s="74" customFormat="1" ht="13.5">
      <c r="A42" s="69"/>
      <c r="B42" s="69"/>
      <c r="C42" s="69"/>
      <c r="D42" s="69"/>
      <c r="E42" s="69"/>
      <c r="F42" s="107"/>
      <c r="G42" s="62"/>
      <c r="H42" s="107"/>
      <c r="I42" s="62"/>
      <c r="J42" s="108"/>
    </row>
    <row r="43" spans="1:10" s="74" customFormat="1" ht="13.5">
      <c r="A43" s="69" t="s">
        <v>254</v>
      </c>
      <c r="B43" s="69"/>
      <c r="C43" s="69"/>
      <c r="D43" s="69"/>
      <c r="E43" s="69"/>
      <c r="F43" s="109"/>
      <c r="G43" s="109"/>
      <c r="H43" s="109"/>
      <c r="I43" s="92"/>
      <c r="J43" s="110"/>
    </row>
    <row r="44" spans="1:10" s="74" customFormat="1" ht="14.25" thickBot="1">
      <c r="A44" s="69"/>
      <c r="B44" s="69"/>
      <c r="C44" s="69"/>
      <c r="D44" s="69"/>
      <c r="E44" s="69"/>
      <c r="F44" s="111">
        <f>SUM(F37:F43)</f>
        <v>45000</v>
      </c>
      <c r="G44" s="111">
        <f>SUM(G37:G43)</f>
        <v>12900</v>
      </c>
      <c r="H44" s="111">
        <f>SUM(H37:H43)</f>
        <v>-22340</v>
      </c>
      <c r="I44" s="111">
        <f>SUM(I37:I43)</f>
        <v>4045</v>
      </c>
      <c r="J44" s="111">
        <f>SUM(J37:J43)</f>
        <v>39605</v>
      </c>
    </row>
    <row r="45" spans="1:10" ht="14.25" thickTop="1">
      <c r="A45" s="9"/>
      <c r="B45" s="9"/>
      <c r="C45" s="9"/>
      <c r="D45" s="9"/>
      <c r="E45" s="9"/>
      <c r="F45" s="10"/>
      <c r="G45" s="10"/>
      <c r="H45" s="10"/>
      <c r="I45" s="10"/>
      <c r="J45" s="17"/>
    </row>
    <row r="46" spans="1:10" ht="13.5">
      <c r="A46" s="9"/>
      <c r="B46" s="9"/>
      <c r="C46" s="9"/>
      <c r="D46" s="9"/>
      <c r="E46" s="9"/>
      <c r="F46" s="14"/>
      <c r="G46" s="14"/>
      <c r="H46" s="14"/>
      <c r="I46" s="14"/>
      <c r="J46" s="9"/>
    </row>
    <row r="47" spans="1:10" ht="30" customHeight="1">
      <c r="A47" s="164"/>
      <c r="B47" s="165"/>
      <c r="C47" s="165"/>
      <c r="D47" s="165"/>
      <c r="E47" s="165"/>
      <c r="F47" s="165"/>
      <c r="G47" s="165"/>
      <c r="H47" s="165"/>
      <c r="I47" s="165"/>
      <c r="J47" s="165"/>
    </row>
    <row r="48" spans="1:10" ht="15" customHeight="1">
      <c r="A48" s="19"/>
      <c r="B48" s="19"/>
      <c r="C48" s="19"/>
      <c r="D48" s="19"/>
      <c r="E48" s="19"/>
      <c r="F48" s="19"/>
      <c r="G48" s="19"/>
      <c r="H48" s="19"/>
      <c r="I48" s="19"/>
      <c r="J48" s="9"/>
    </row>
    <row r="49" spans="1:10" ht="13.5">
      <c r="A49" s="20"/>
      <c r="B49" s="20"/>
      <c r="C49" s="20"/>
      <c r="D49" s="20"/>
      <c r="E49" s="20"/>
      <c r="F49" s="20"/>
      <c r="G49" s="20"/>
      <c r="H49" s="20"/>
      <c r="I49" s="20"/>
      <c r="J49" s="9"/>
    </row>
    <row r="50" spans="1:10" ht="13.5">
      <c r="A50" s="9"/>
      <c r="B50" s="9"/>
      <c r="C50" s="9"/>
      <c r="D50" s="9"/>
      <c r="E50" s="9"/>
      <c r="F50" s="10"/>
      <c r="G50" s="10"/>
      <c r="H50" s="10"/>
      <c r="I50" s="10"/>
      <c r="J50" s="9"/>
    </row>
    <row r="51" spans="1:10" ht="13.5">
      <c r="A51" s="9"/>
      <c r="B51" s="9"/>
      <c r="C51" s="9"/>
      <c r="D51" s="9"/>
      <c r="E51" s="9"/>
      <c r="F51" s="10"/>
      <c r="G51" s="10"/>
      <c r="H51" s="10"/>
      <c r="I51" s="10"/>
      <c r="J51" s="9"/>
    </row>
    <row r="52" spans="1:10" ht="13.5">
      <c r="A52" s="9"/>
      <c r="B52" s="9"/>
      <c r="C52" s="9"/>
      <c r="D52" s="9"/>
      <c r="E52" s="9"/>
      <c r="F52" s="10"/>
      <c r="G52" s="10"/>
      <c r="H52" s="10"/>
      <c r="I52" s="10"/>
      <c r="J52" s="9"/>
    </row>
    <row r="53" spans="1:10" ht="13.5">
      <c r="A53" s="9"/>
      <c r="B53" s="9"/>
      <c r="C53" s="9"/>
      <c r="D53" s="9"/>
      <c r="E53" s="9"/>
      <c r="F53" s="10"/>
      <c r="G53" s="10"/>
      <c r="H53" s="10"/>
      <c r="I53" s="10"/>
      <c r="J53" s="9"/>
    </row>
    <row r="54" spans="1:10" ht="13.5">
      <c r="A54" s="9"/>
      <c r="B54" s="9"/>
      <c r="C54" s="9"/>
      <c r="D54" s="9"/>
      <c r="E54" s="9"/>
      <c r="F54" s="10"/>
      <c r="G54" s="10"/>
      <c r="H54" s="10"/>
      <c r="I54" s="10"/>
      <c r="J54" s="9"/>
    </row>
    <row r="55" spans="1:10" ht="13.5">
      <c r="A55" s="9"/>
      <c r="B55" s="9"/>
      <c r="C55" s="9"/>
      <c r="D55" s="9"/>
      <c r="E55" s="9"/>
      <c r="F55" s="10"/>
      <c r="G55" s="10"/>
      <c r="H55" s="10"/>
      <c r="I55" s="10"/>
      <c r="J55" s="9"/>
    </row>
    <row r="56" spans="1:10" ht="13.5">
      <c r="A56" s="9"/>
      <c r="B56" s="9"/>
      <c r="C56" s="9"/>
      <c r="D56" s="9"/>
      <c r="E56" s="9"/>
      <c r="F56" s="10"/>
      <c r="G56" s="10"/>
      <c r="H56" s="10"/>
      <c r="I56" s="10"/>
      <c r="J56" s="9"/>
    </row>
    <row r="57" spans="1:10" ht="13.5">
      <c r="A57" s="9"/>
      <c r="B57" s="9"/>
      <c r="C57" s="9"/>
      <c r="D57" s="9"/>
      <c r="E57" s="9"/>
      <c r="F57" s="10"/>
      <c r="G57" s="10"/>
      <c r="H57" s="10"/>
      <c r="I57" s="10"/>
      <c r="J57" s="9"/>
    </row>
    <row r="58" spans="1:10" ht="13.5">
      <c r="A58" s="162" t="s">
        <v>224</v>
      </c>
      <c r="B58" s="163"/>
      <c r="C58" s="163"/>
      <c r="D58" s="163"/>
      <c r="E58" s="163"/>
      <c r="F58" s="163"/>
      <c r="G58" s="163"/>
      <c r="H58" s="163"/>
      <c r="I58" s="163"/>
      <c r="J58" s="163"/>
    </row>
    <row r="59" spans="1:10" ht="13.5">
      <c r="A59" s="163"/>
      <c r="B59" s="163"/>
      <c r="C59" s="163"/>
      <c r="D59" s="163"/>
      <c r="E59" s="163"/>
      <c r="F59" s="163"/>
      <c r="G59" s="163"/>
      <c r="H59" s="163"/>
      <c r="I59" s="163"/>
      <c r="J59" s="163"/>
    </row>
  </sheetData>
  <mergeCells count="4">
    <mergeCell ref="A47:J47"/>
    <mergeCell ref="F8:H8"/>
    <mergeCell ref="F28:H28"/>
    <mergeCell ref="A58:J59"/>
  </mergeCells>
  <printOptions/>
  <pageMargins left="1" right="0.5" top="0.393700787401575" bottom="0.5" header="0.196850393700787" footer="0.43"/>
  <pageSetup firstPageNumber="3" useFirstPageNumber="1" fitToHeight="1" fitToWidth="1" horizontalDpi="1200" verticalDpi="1200" orientation="portrait" paperSize="9" scale="96"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showGridLines="0" zoomScaleSheetLayoutView="100" workbookViewId="0" topLeftCell="A1">
      <pane xSplit="5" ySplit="10" topLeftCell="F55" activePane="bottomRight" state="frozen"/>
      <selection pane="topLeft" activeCell="F51" sqref="F51"/>
      <selection pane="topRight" activeCell="F51" sqref="F51"/>
      <selection pane="bottomLeft" activeCell="F51" sqref="F51"/>
      <selection pane="bottomRight" activeCell="F51" sqref="F51"/>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16" customWidth="1"/>
    <col min="8" max="8" width="2.7109375" style="45" customWidth="1"/>
    <col min="9" max="9" width="18.57421875" style="116" customWidth="1"/>
    <col min="10" max="16384" width="9.140625" style="2" customWidth="1"/>
  </cols>
  <sheetData>
    <row r="1" spans="1:11" ht="13.5">
      <c r="A1" s="27" t="str">
        <f>'Income Statement'!A1</f>
        <v>ASTRAL SUPREME BERHAD</v>
      </c>
      <c r="B1" s="9"/>
      <c r="C1" s="9"/>
      <c r="D1" s="9"/>
      <c r="E1" s="10"/>
      <c r="F1" s="10"/>
      <c r="G1" s="59"/>
      <c r="H1" s="14"/>
      <c r="I1" s="59"/>
      <c r="K1" s="3"/>
    </row>
    <row r="2" spans="1:12" ht="13.5">
      <c r="A2" s="27" t="str">
        <f>'Income Statement'!A2</f>
        <v>UNAUDITED QUARTERLY REPORT ON THE CONSOLIDATED RESULTS</v>
      </c>
      <c r="B2" s="9"/>
      <c r="C2" s="9"/>
      <c r="D2" s="9"/>
      <c r="E2" s="9"/>
      <c r="F2" s="9"/>
      <c r="G2" s="59"/>
      <c r="H2" s="14"/>
      <c r="I2" s="59"/>
      <c r="J2" s="3"/>
      <c r="L2" s="3"/>
    </row>
    <row r="3" spans="1:12" ht="13.5">
      <c r="A3" s="27" t="str">
        <f>'Income Statement'!A3</f>
        <v>FOR THE FINANCIAL QUARTER ENDED 30 JUNE 2008</v>
      </c>
      <c r="B3" s="9"/>
      <c r="C3" s="9"/>
      <c r="D3" s="9"/>
      <c r="E3" s="9"/>
      <c r="F3" s="9"/>
      <c r="G3" s="59"/>
      <c r="H3" s="14"/>
      <c r="I3" s="59"/>
      <c r="J3" s="3"/>
      <c r="L3" s="3"/>
    </row>
    <row r="4" spans="1:12" ht="13.5">
      <c r="A4" s="8"/>
      <c r="B4" s="9"/>
      <c r="C4" s="9"/>
      <c r="D4" s="9"/>
      <c r="E4" s="9"/>
      <c r="F4" s="9"/>
      <c r="G4" s="59"/>
      <c r="H4" s="14"/>
      <c r="I4" s="59"/>
      <c r="J4" s="3"/>
      <c r="L4" s="3"/>
    </row>
    <row r="5" spans="1:12" ht="13.5">
      <c r="A5" s="27" t="s">
        <v>140</v>
      </c>
      <c r="B5" s="9"/>
      <c r="C5" s="9"/>
      <c r="D5" s="9"/>
      <c r="E5" s="9"/>
      <c r="F5" s="9"/>
      <c r="G5" s="59"/>
      <c r="H5" s="14"/>
      <c r="I5" s="59"/>
      <c r="J5" s="3"/>
      <c r="L5" s="3"/>
    </row>
    <row r="6" spans="1:11" ht="13.5">
      <c r="A6" s="8"/>
      <c r="B6" s="9"/>
      <c r="C6" s="9"/>
      <c r="D6" s="9"/>
      <c r="E6" s="10"/>
      <c r="F6" s="10"/>
      <c r="G6" s="59"/>
      <c r="H6" s="14"/>
      <c r="I6" s="59"/>
      <c r="K6" s="3"/>
    </row>
    <row r="7" spans="1:9" ht="13.5">
      <c r="A7" s="9"/>
      <c r="B7" s="9"/>
      <c r="C7" s="9"/>
      <c r="D7" s="9"/>
      <c r="E7" s="9"/>
      <c r="F7" s="9"/>
      <c r="G7" s="104"/>
      <c r="H7" s="21"/>
      <c r="I7" s="104"/>
    </row>
    <row r="8" spans="1:9" s="42" customFormat="1" ht="15">
      <c r="A8" s="8"/>
      <c r="B8" s="8"/>
      <c r="C8" s="8"/>
      <c r="D8" s="8"/>
      <c r="E8" s="8"/>
      <c r="F8" s="8"/>
      <c r="G8" s="61" t="s">
        <v>251</v>
      </c>
      <c r="H8" s="43"/>
      <c r="I8" s="61" t="s">
        <v>251</v>
      </c>
    </row>
    <row r="9" spans="1:9" s="25" customFormat="1" ht="13.5">
      <c r="A9" s="24"/>
      <c r="B9" s="24"/>
      <c r="C9" s="24"/>
      <c r="D9" s="24"/>
      <c r="E9" s="24"/>
      <c r="F9" s="24"/>
      <c r="G9" s="112">
        <f>'Income Statement'!B9</f>
        <v>39629</v>
      </c>
      <c r="H9" s="44"/>
      <c r="I9" s="112">
        <f>'Income Statement'!D9</f>
        <v>39263</v>
      </c>
    </row>
    <row r="10" spans="1:9" ht="13.5">
      <c r="A10" s="9"/>
      <c r="B10" s="9"/>
      <c r="C10" s="9"/>
      <c r="D10" s="9"/>
      <c r="E10" s="9"/>
      <c r="F10" s="9"/>
      <c r="G10" s="61" t="s">
        <v>82</v>
      </c>
      <c r="H10" s="21"/>
      <c r="I10" s="61" t="s">
        <v>82</v>
      </c>
    </row>
    <row r="11" spans="1:9" ht="13.5">
      <c r="A11" s="8" t="s">
        <v>141</v>
      </c>
      <c r="B11" s="9"/>
      <c r="C11" s="9"/>
      <c r="D11" s="9"/>
      <c r="E11" s="9"/>
      <c r="F11" s="9"/>
      <c r="G11" s="104"/>
      <c r="H11" s="21"/>
      <c r="I11" s="104"/>
    </row>
    <row r="12" spans="1:9" ht="9" customHeight="1">
      <c r="A12" s="9"/>
      <c r="B12" s="9"/>
      <c r="C12" s="9"/>
      <c r="D12" s="9"/>
      <c r="E12" s="9"/>
      <c r="F12" s="9"/>
      <c r="G12" s="104"/>
      <c r="H12" s="21"/>
      <c r="I12" s="104"/>
    </row>
    <row r="13" spans="1:9" ht="13.5">
      <c r="A13" s="9" t="s">
        <v>142</v>
      </c>
      <c r="B13" s="9"/>
      <c r="C13" s="9"/>
      <c r="D13" s="9"/>
      <c r="E13" s="9"/>
      <c r="F13" s="9"/>
      <c r="G13" s="105">
        <v>23831</v>
      </c>
      <c r="H13" s="21"/>
      <c r="I13" s="105">
        <v>22597</v>
      </c>
    </row>
    <row r="14" spans="1:9" ht="13.5">
      <c r="A14" s="9" t="s">
        <v>143</v>
      </c>
      <c r="B14" s="9"/>
      <c r="C14" s="9"/>
      <c r="D14" s="9"/>
      <c r="E14" s="9"/>
      <c r="F14" s="9"/>
      <c r="G14" s="106">
        <v>-20466</v>
      </c>
      <c r="H14" s="21"/>
      <c r="I14" s="106">
        <v>-24756</v>
      </c>
    </row>
    <row r="15" spans="1:9" ht="13.5">
      <c r="A15" s="9"/>
      <c r="B15" s="9"/>
      <c r="C15" s="9"/>
      <c r="D15" s="9"/>
      <c r="E15" s="9"/>
      <c r="F15" s="9"/>
      <c r="G15" s="107"/>
      <c r="H15" s="21"/>
      <c r="I15" s="107"/>
    </row>
    <row r="16" spans="1:9" ht="13.5">
      <c r="A16" s="9" t="s">
        <v>144</v>
      </c>
      <c r="B16" s="9"/>
      <c r="C16" s="9"/>
      <c r="D16" s="9"/>
      <c r="E16" s="9"/>
      <c r="F16" s="9"/>
      <c r="G16" s="105">
        <f>SUM(G13:G14)</f>
        <v>3365</v>
      </c>
      <c r="H16" s="21"/>
      <c r="I16" s="105">
        <f>SUM(I13:I14)</f>
        <v>-2159</v>
      </c>
    </row>
    <row r="17" spans="1:9" ht="13.5">
      <c r="A17" s="9"/>
      <c r="B17" s="9"/>
      <c r="C17" s="9"/>
      <c r="D17" s="9"/>
      <c r="E17" s="9"/>
      <c r="F17" s="9"/>
      <c r="G17" s="105"/>
      <c r="H17" s="21"/>
      <c r="I17" s="105"/>
    </row>
    <row r="18" spans="1:9" ht="13.5">
      <c r="A18" s="9" t="s">
        <v>145</v>
      </c>
      <c r="B18" s="9"/>
      <c r="C18" s="9"/>
      <c r="D18" s="9"/>
      <c r="E18" s="9"/>
      <c r="F18" s="9"/>
      <c r="G18" s="106">
        <v>-64</v>
      </c>
      <c r="H18" s="21"/>
      <c r="I18" s="106">
        <v>-941</v>
      </c>
    </row>
    <row r="19" spans="1:9" ht="13.5">
      <c r="A19" s="9" t="s">
        <v>221</v>
      </c>
      <c r="B19" s="9"/>
      <c r="C19" s="9"/>
      <c r="D19" s="9"/>
      <c r="E19" s="9"/>
      <c r="F19" s="9"/>
      <c r="G19" s="106">
        <v>624</v>
      </c>
      <c r="H19" s="21"/>
      <c r="I19" s="106">
        <v>0</v>
      </c>
    </row>
    <row r="20" spans="1:9" ht="13.5">
      <c r="A20" s="9"/>
      <c r="B20" s="9"/>
      <c r="C20" s="9"/>
      <c r="D20" s="9"/>
      <c r="E20" s="9"/>
      <c r="F20" s="9"/>
      <c r="G20" s="106"/>
      <c r="H20" s="21"/>
      <c r="I20" s="106"/>
    </row>
    <row r="21" spans="1:9" ht="13.5">
      <c r="A21" s="9" t="s">
        <v>146</v>
      </c>
      <c r="B21" s="9"/>
      <c r="C21" s="9"/>
      <c r="D21" s="9"/>
      <c r="E21" s="9"/>
      <c r="F21" s="9"/>
      <c r="G21" s="113">
        <f>SUM(G16:G19)</f>
        <v>3925</v>
      </c>
      <c r="H21" s="18"/>
      <c r="I21" s="113">
        <f>SUM(I16:I19)</f>
        <v>-3100</v>
      </c>
    </row>
    <row r="22" spans="1:9" ht="10.5" customHeight="1">
      <c r="A22" s="9"/>
      <c r="B22" s="9"/>
      <c r="C22" s="9"/>
      <c r="D22" s="9"/>
      <c r="E22" s="9"/>
      <c r="F22" s="9"/>
      <c r="G22" s="104"/>
      <c r="H22" s="21"/>
      <c r="I22" s="104"/>
    </row>
    <row r="23" spans="1:9" ht="13.5">
      <c r="A23" s="8" t="s">
        <v>147</v>
      </c>
      <c r="B23" s="9"/>
      <c r="C23" s="9"/>
      <c r="D23" s="9"/>
      <c r="E23" s="9"/>
      <c r="F23" s="9"/>
      <c r="G23" s="104"/>
      <c r="H23" s="21"/>
      <c r="I23" s="104"/>
    </row>
    <row r="24" spans="1:9" ht="9" customHeight="1">
      <c r="A24" s="9"/>
      <c r="B24" s="9"/>
      <c r="C24" s="9"/>
      <c r="D24" s="9"/>
      <c r="E24" s="9"/>
      <c r="F24" s="9"/>
      <c r="G24" s="104"/>
      <c r="H24" s="21"/>
      <c r="I24" s="104"/>
    </row>
    <row r="25" spans="1:9" ht="13.5">
      <c r="A25" s="9" t="s">
        <v>148</v>
      </c>
      <c r="B25" s="9"/>
      <c r="C25" s="9"/>
      <c r="D25" s="9"/>
      <c r="E25" s="9"/>
      <c r="F25" s="9"/>
      <c r="G25" s="105">
        <v>-4022</v>
      </c>
      <c r="H25" s="21"/>
      <c r="I25" s="105">
        <v>-1622</v>
      </c>
    </row>
    <row r="26" spans="1:9" ht="13.5">
      <c r="A26" s="9" t="s">
        <v>163</v>
      </c>
      <c r="B26" s="9"/>
      <c r="C26" s="9"/>
      <c r="D26" s="9"/>
      <c r="E26" s="9"/>
      <c r="F26" s="9"/>
      <c r="G26" s="105">
        <v>0</v>
      </c>
      <c r="H26" s="21"/>
      <c r="I26" s="105">
        <v>232</v>
      </c>
    </row>
    <row r="27" spans="1:9" ht="13.5">
      <c r="A27" s="9" t="s">
        <v>149</v>
      </c>
      <c r="B27" s="9"/>
      <c r="C27" s="9"/>
      <c r="D27" s="9"/>
      <c r="E27" s="9"/>
      <c r="F27" s="9"/>
      <c r="G27" s="105">
        <v>5218</v>
      </c>
      <c r="H27" s="21"/>
      <c r="I27" s="105">
        <v>29</v>
      </c>
    </row>
    <row r="28" spans="1:9" ht="13.5">
      <c r="A28" s="9" t="s">
        <v>150</v>
      </c>
      <c r="B28" s="9"/>
      <c r="C28" s="9"/>
      <c r="D28" s="9"/>
      <c r="E28" s="9"/>
      <c r="F28" s="9"/>
      <c r="G28" s="105">
        <v>714</v>
      </c>
      <c r="H28" s="21"/>
      <c r="I28" s="105">
        <v>-1260</v>
      </c>
    </row>
    <row r="29" spans="1:9" ht="13.5" hidden="1">
      <c r="A29" s="9" t="s">
        <v>204</v>
      </c>
      <c r="B29" s="9"/>
      <c r="C29" s="9"/>
      <c r="D29" s="9"/>
      <c r="E29" s="9"/>
      <c r="F29" s="9"/>
      <c r="G29" s="105">
        <v>0</v>
      </c>
      <c r="H29" s="21"/>
      <c r="I29" s="105">
        <v>0</v>
      </c>
    </row>
    <row r="30" spans="1:9" ht="13.5" hidden="1">
      <c r="A30" s="9" t="s">
        <v>205</v>
      </c>
      <c r="B30" s="9"/>
      <c r="C30" s="9"/>
      <c r="D30" s="9"/>
      <c r="E30" s="9"/>
      <c r="F30" s="9"/>
      <c r="G30" s="105">
        <v>0</v>
      </c>
      <c r="H30" s="21"/>
      <c r="I30" s="105">
        <v>0</v>
      </c>
    </row>
    <row r="31" spans="1:9" ht="13.5" hidden="1">
      <c r="A31" s="9" t="s">
        <v>151</v>
      </c>
      <c r="B31" s="9"/>
      <c r="C31" s="9"/>
      <c r="D31" s="9"/>
      <c r="E31" s="9"/>
      <c r="F31" s="9"/>
      <c r="G31" s="105">
        <v>0</v>
      </c>
      <c r="H31" s="21"/>
      <c r="I31" s="105">
        <v>0</v>
      </c>
    </row>
    <row r="32" spans="1:9" ht="13.5">
      <c r="A32" s="9" t="s">
        <v>87</v>
      </c>
      <c r="B32" s="9"/>
      <c r="C32" s="9"/>
      <c r="D32" s="9"/>
      <c r="E32" s="9"/>
      <c r="F32" s="9"/>
      <c r="G32" s="105">
        <v>89</v>
      </c>
      <c r="H32" s="21"/>
      <c r="I32" s="105">
        <v>-193</v>
      </c>
    </row>
    <row r="33" spans="1:9" ht="13.5" hidden="1">
      <c r="A33" s="9" t="s">
        <v>206</v>
      </c>
      <c r="B33" s="9"/>
      <c r="C33" s="9"/>
      <c r="D33" s="9"/>
      <c r="E33" s="9"/>
      <c r="F33" s="9"/>
      <c r="G33" s="105">
        <v>0</v>
      </c>
      <c r="H33" s="21"/>
      <c r="I33" s="105">
        <v>0</v>
      </c>
    </row>
    <row r="34" spans="1:9" ht="13.5" hidden="1">
      <c r="A34" s="9" t="s">
        <v>152</v>
      </c>
      <c r="B34" s="9"/>
      <c r="C34" s="9"/>
      <c r="D34" s="9"/>
      <c r="E34" s="9"/>
      <c r="F34" s="9"/>
      <c r="G34" s="105">
        <v>0</v>
      </c>
      <c r="H34" s="21"/>
      <c r="I34" s="105">
        <v>0</v>
      </c>
    </row>
    <row r="35" spans="1:9" ht="9" customHeight="1">
      <c r="A35" s="9"/>
      <c r="B35" s="9"/>
      <c r="C35" s="9"/>
      <c r="D35" s="9"/>
      <c r="E35" s="9"/>
      <c r="F35" s="9"/>
      <c r="G35" s="104"/>
      <c r="H35" s="21"/>
      <c r="I35" s="104"/>
    </row>
    <row r="36" spans="1:9" ht="13.5">
      <c r="A36" s="9" t="s">
        <v>153</v>
      </c>
      <c r="B36" s="9"/>
      <c r="C36" s="9"/>
      <c r="D36" s="9"/>
      <c r="E36" s="9"/>
      <c r="F36" s="9"/>
      <c r="G36" s="114">
        <f>SUM(G25:G35)</f>
        <v>1999</v>
      </c>
      <c r="H36" s="21"/>
      <c r="I36" s="114">
        <f>SUM(I25:I35)</f>
        <v>-2814</v>
      </c>
    </row>
    <row r="37" spans="1:9" ht="10.5" customHeight="1">
      <c r="A37" s="9"/>
      <c r="B37" s="9"/>
      <c r="C37" s="9"/>
      <c r="D37" s="9"/>
      <c r="E37" s="9"/>
      <c r="F37" s="9"/>
      <c r="G37" s="104"/>
      <c r="H37" s="21"/>
      <c r="I37" s="104"/>
    </row>
    <row r="38" spans="1:9" ht="13.5">
      <c r="A38" s="8" t="s">
        <v>154</v>
      </c>
      <c r="B38" s="9"/>
      <c r="C38" s="9"/>
      <c r="D38" s="9"/>
      <c r="E38" s="9"/>
      <c r="F38" s="9"/>
      <c r="G38" s="104"/>
      <c r="H38" s="21"/>
      <c r="I38" s="104"/>
    </row>
    <row r="39" spans="1:9" ht="9" customHeight="1">
      <c r="A39" s="9"/>
      <c r="B39" s="9"/>
      <c r="C39" s="9"/>
      <c r="D39" s="9"/>
      <c r="E39" s="9"/>
      <c r="F39" s="9"/>
      <c r="G39" s="104"/>
      <c r="H39" s="21"/>
      <c r="I39" s="104"/>
    </row>
    <row r="40" spans="1:9" ht="13.5">
      <c r="A40" s="9" t="s">
        <v>155</v>
      </c>
      <c r="B40" s="9"/>
      <c r="C40" s="9"/>
      <c r="D40" s="9"/>
      <c r="E40" s="9"/>
      <c r="F40" s="9"/>
      <c r="G40" s="104">
        <v>-1374</v>
      </c>
      <c r="H40" s="21"/>
      <c r="I40" s="104">
        <v>-793</v>
      </c>
    </row>
    <row r="41" spans="1:9" ht="13.5" hidden="1">
      <c r="A41" s="9" t="s">
        <v>192</v>
      </c>
      <c r="B41" s="9"/>
      <c r="C41" s="9"/>
      <c r="D41" s="9"/>
      <c r="E41" s="9"/>
      <c r="F41" s="9"/>
      <c r="G41" s="104"/>
      <c r="H41" s="21"/>
      <c r="I41" s="104">
        <v>0</v>
      </c>
    </row>
    <row r="42" spans="1:9" ht="13.5" hidden="1">
      <c r="A42" s="9" t="s">
        <v>193</v>
      </c>
      <c r="B42" s="9"/>
      <c r="C42" s="9"/>
      <c r="D42" s="9"/>
      <c r="E42" s="9"/>
      <c r="F42" s="9"/>
      <c r="G42" s="104"/>
      <c r="H42" s="21"/>
      <c r="I42" s="104">
        <v>0</v>
      </c>
    </row>
    <row r="43" spans="1:9" ht="13.5" hidden="1">
      <c r="A43" s="9" t="s">
        <v>194</v>
      </c>
      <c r="B43" s="9"/>
      <c r="C43" s="9"/>
      <c r="D43" s="9"/>
      <c r="E43" s="9"/>
      <c r="F43" s="9"/>
      <c r="G43" s="104"/>
      <c r="H43" s="21"/>
      <c r="I43" s="104">
        <v>0</v>
      </c>
    </row>
    <row r="44" spans="1:9" ht="13.5">
      <c r="A44" s="9" t="s">
        <v>188</v>
      </c>
      <c r="B44" s="9"/>
      <c r="C44" s="9"/>
      <c r="D44" s="9"/>
      <c r="E44" s="9"/>
      <c r="F44" s="9"/>
      <c r="G44" s="104">
        <v>-404</v>
      </c>
      <c r="H44" s="21"/>
      <c r="I44" s="104">
        <v>3182</v>
      </c>
    </row>
    <row r="45" spans="1:9" ht="13.5">
      <c r="A45" s="9" t="s">
        <v>189</v>
      </c>
      <c r="B45" s="9"/>
      <c r="C45" s="9"/>
      <c r="D45" s="9"/>
      <c r="E45" s="9"/>
      <c r="F45" s="9"/>
      <c r="G45" s="104">
        <v>-779</v>
      </c>
      <c r="H45" s="21"/>
      <c r="I45" s="104">
        <v>-1657</v>
      </c>
    </row>
    <row r="46" spans="1:9" ht="13.5">
      <c r="A46" s="9" t="s">
        <v>190</v>
      </c>
      <c r="B46" s="9"/>
      <c r="C46" s="9"/>
      <c r="D46" s="9"/>
      <c r="E46" s="9"/>
      <c r="F46" s="9"/>
      <c r="G46" s="104"/>
      <c r="H46" s="21"/>
      <c r="I46" s="104">
        <v>-208</v>
      </c>
    </row>
    <row r="47" spans="1:9" ht="13.5">
      <c r="A47" s="9" t="s">
        <v>222</v>
      </c>
      <c r="B47" s="9"/>
      <c r="C47" s="9"/>
      <c r="D47" s="9"/>
      <c r="E47" s="9"/>
      <c r="F47" s="9"/>
      <c r="G47" s="106"/>
      <c r="H47" s="21"/>
      <c r="I47" s="106">
        <v>0</v>
      </c>
    </row>
    <row r="48" spans="1:9" ht="13.5">
      <c r="A48" s="9" t="s">
        <v>156</v>
      </c>
      <c r="B48" s="9"/>
      <c r="C48" s="9"/>
      <c r="D48" s="9"/>
      <c r="E48" s="9"/>
      <c r="F48" s="9"/>
      <c r="G48" s="106">
        <v>-788</v>
      </c>
      <c r="H48" s="21"/>
      <c r="I48" s="106">
        <f>-712</f>
        <v>-712</v>
      </c>
    </row>
    <row r="49" spans="1:9" ht="13.5">
      <c r="A49" s="9" t="s">
        <v>225</v>
      </c>
      <c r="B49" s="9"/>
      <c r="C49" s="9"/>
      <c r="D49" s="9"/>
      <c r="E49" s="9"/>
      <c r="F49" s="9"/>
      <c r="G49" s="106">
        <v>-1580</v>
      </c>
      <c r="H49" s="21"/>
      <c r="I49" s="106">
        <f>-576</f>
        <v>-576</v>
      </c>
    </row>
    <row r="50" spans="1:9" ht="13.5">
      <c r="A50" s="9" t="s">
        <v>157</v>
      </c>
      <c r="B50" s="9"/>
      <c r="C50" s="9"/>
      <c r="D50" s="9"/>
      <c r="E50" s="9"/>
      <c r="F50" s="9"/>
      <c r="G50" s="114">
        <f>SUM(G39:G49)</f>
        <v>-4925</v>
      </c>
      <c r="H50" s="21"/>
      <c r="I50" s="114">
        <f>SUM(I39:I49)</f>
        <v>-764</v>
      </c>
    </row>
    <row r="51" spans="1:9" ht="13.5">
      <c r="A51" s="9"/>
      <c r="B51" s="9"/>
      <c r="C51" s="9"/>
      <c r="D51" s="9"/>
      <c r="E51" s="9"/>
      <c r="F51" s="9"/>
      <c r="G51" s="106"/>
      <c r="H51" s="21"/>
      <c r="I51" s="106"/>
    </row>
    <row r="52" spans="1:9" ht="10.5" customHeight="1">
      <c r="A52" s="9"/>
      <c r="B52" s="9"/>
      <c r="C52" s="9"/>
      <c r="D52" s="9"/>
      <c r="E52" s="9"/>
      <c r="F52" s="9"/>
      <c r="G52" s="104"/>
      <c r="H52" s="21"/>
      <c r="I52" s="104"/>
    </row>
    <row r="53" spans="1:9" ht="13.5">
      <c r="A53" s="8" t="s">
        <v>158</v>
      </c>
      <c r="B53" s="9"/>
      <c r="C53" s="9"/>
      <c r="D53" s="9"/>
      <c r="E53" s="9"/>
      <c r="F53" s="9"/>
      <c r="G53" s="69"/>
      <c r="H53" s="21"/>
      <c r="I53" s="69"/>
    </row>
    <row r="54" spans="1:9" ht="13.5">
      <c r="A54" s="8" t="s">
        <v>159</v>
      </c>
      <c r="B54" s="9"/>
      <c r="C54" s="9"/>
      <c r="D54" s="9"/>
      <c r="E54" s="9"/>
      <c r="F54" s="9"/>
      <c r="G54" s="104">
        <f>+G21+G36+G50</f>
        <v>999</v>
      </c>
      <c r="H54" s="21"/>
      <c r="I54" s="104">
        <f>+I21+I36+I50</f>
        <v>-6678</v>
      </c>
    </row>
    <row r="55" spans="1:9" ht="13.5">
      <c r="A55" s="8"/>
      <c r="B55" s="9"/>
      <c r="C55" s="9"/>
      <c r="D55" s="9"/>
      <c r="E55" s="9"/>
      <c r="F55" s="9"/>
      <c r="G55" s="69"/>
      <c r="H55" s="21"/>
      <c r="I55" s="69"/>
    </row>
    <row r="56" spans="1:9" ht="13.5">
      <c r="A56" s="8" t="s">
        <v>160</v>
      </c>
      <c r="B56" s="9"/>
      <c r="C56" s="9"/>
      <c r="D56" s="9"/>
      <c r="E56" s="9"/>
      <c r="F56" s="9"/>
      <c r="G56" s="104">
        <v>47</v>
      </c>
      <c r="H56" s="21"/>
      <c r="I56" s="104">
        <v>66</v>
      </c>
    </row>
    <row r="57" spans="1:9" ht="9" customHeight="1">
      <c r="A57" s="9"/>
      <c r="B57" s="9"/>
      <c r="C57" s="9"/>
      <c r="D57" s="9"/>
      <c r="E57" s="9"/>
      <c r="F57" s="9"/>
      <c r="G57" s="104"/>
      <c r="H57" s="21"/>
      <c r="I57" s="104"/>
    </row>
    <row r="58" spans="1:9" ht="13.5">
      <c r="A58" s="8" t="s">
        <v>161</v>
      </c>
      <c r="B58" s="9"/>
      <c r="C58" s="9"/>
      <c r="D58" s="9"/>
      <c r="E58" s="9"/>
      <c r="F58" s="9"/>
      <c r="G58" s="104">
        <v>-15757</v>
      </c>
      <c r="H58" s="21"/>
      <c r="I58" s="104">
        <v>-8257</v>
      </c>
    </row>
    <row r="59" spans="1:9" ht="13.5">
      <c r="A59" s="8" t="s">
        <v>159</v>
      </c>
      <c r="B59" s="9"/>
      <c r="C59" s="9"/>
      <c r="D59" s="9"/>
      <c r="E59" s="9"/>
      <c r="F59" s="9"/>
      <c r="G59" s="103"/>
      <c r="H59" s="9"/>
      <c r="I59" s="103"/>
    </row>
    <row r="60" spans="1:9" ht="13.5">
      <c r="A60" s="8"/>
      <c r="B60" s="9"/>
      <c r="C60" s="9"/>
      <c r="D60" s="9"/>
      <c r="E60" s="9"/>
      <c r="F60" s="9"/>
      <c r="G60" s="110"/>
      <c r="H60" s="21"/>
      <c r="I60" s="110"/>
    </row>
    <row r="61" spans="1:9" ht="13.5">
      <c r="A61" s="8" t="s">
        <v>162</v>
      </c>
      <c r="B61" s="9"/>
      <c r="C61" s="9"/>
      <c r="D61" s="9"/>
      <c r="E61" s="9"/>
      <c r="F61" s="9"/>
      <c r="G61" s="103"/>
      <c r="H61" s="21"/>
      <c r="I61" s="103"/>
    </row>
    <row r="62" spans="1:9" ht="14.25" thickBot="1">
      <c r="A62" s="8" t="s">
        <v>159</v>
      </c>
      <c r="B62" s="9"/>
      <c r="C62" s="9"/>
      <c r="D62" s="9"/>
      <c r="E62" s="9"/>
      <c r="F62" s="9"/>
      <c r="G62" s="115">
        <f>SUM(G54:G59)</f>
        <v>-14711</v>
      </c>
      <c r="H62" s="21"/>
      <c r="I62" s="115">
        <f>SUM(I54:I59)</f>
        <v>-14869</v>
      </c>
    </row>
    <row r="63" spans="1:9" ht="14.25" thickTop="1">
      <c r="A63" s="8"/>
      <c r="B63" s="9"/>
      <c r="C63" s="9"/>
      <c r="D63" s="9"/>
      <c r="E63" s="9"/>
      <c r="F63" s="9"/>
      <c r="G63" s="103"/>
      <c r="H63" s="21"/>
      <c r="I63" s="103"/>
    </row>
    <row r="64" spans="1:9" ht="13.5">
      <c r="A64" s="8"/>
      <c r="B64" s="9"/>
      <c r="C64" s="9"/>
      <c r="D64" s="9"/>
      <c r="E64" s="9"/>
      <c r="F64" s="9"/>
      <c r="G64" s="103"/>
      <c r="H64" s="21"/>
      <c r="I64" s="103"/>
    </row>
    <row r="65" spans="1:9" s="79" customFormat="1" ht="25.5" customHeight="1">
      <c r="A65" s="171" t="s">
        <v>224</v>
      </c>
      <c r="B65" s="172"/>
      <c r="C65" s="172"/>
      <c r="D65" s="172"/>
      <c r="E65" s="172"/>
      <c r="F65" s="172"/>
      <c r="G65" s="172"/>
      <c r="H65" s="172"/>
      <c r="I65" s="172"/>
    </row>
    <row r="66" spans="1:9" ht="13.5">
      <c r="A66" s="9"/>
      <c r="B66" s="9"/>
      <c r="C66" s="9"/>
      <c r="D66" s="9"/>
      <c r="E66" s="9"/>
      <c r="F66" s="9"/>
      <c r="G66" s="104"/>
      <c r="H66" s="21"/>
      <c r="I66" s="104"/>
    </row>
    <row r="67" spans="1:10" ht="30" customHeight="1">
      <c r="A67" s="169"/>
      <c r="B67" s="170"/>
      <c r="C67" s="170"/>
      <c r="D67" s="170"/>
      <c r="E67" s="170"/>
      <c r="F67" s="170"/>
      <c r="G67" s="170"/>
      <c r="H67" s="170"/>
      <c r="I67" s="170"/>
      <c r="J67" s="1"/>
    </row>
    <row r="68" spans="1:10" ht="15" customHeight="1">
      <c r="A68" s="7"/>
      <c r="B68" s="7"/>
      <c r="C68" s="7"/>
      <c r="D68" s="7"/>
      <c r="E68" s="7"/>
      <c r="F68" s="7"/>
      <c r="G68" s="63"/>
      <c r="H68" s="46"/>
      <c r="I68" s="63"/>
      <c r="J68" s="1"/>
    </row>
    <row r="69" spans="1:9" ht="13.5">
      <c r="A69" s="9"/>
      <c r="B69" s="9"/>
      <c r="C69" s="9"/>
      <c r="D69" s="9"/>
      <c r="E69" s="9"/>
      <c r="F69" s="9"/>
      <c r="G69" s="104"/>
      <c r="H69" s="21"/>
      <c r="I69" s="104"/>
    </row>
    <row r="70" spans="1:9" ht="13.5">
      <c r="A70" s="9"/>
      <c r="B70" s="9"/>
      <c r="C70" s="9"/>
      <c r="D70" s="9"/>
      <c r="E70" s="9"/>
      <c r="F70" s="9"/>
      <c r="G70" s="104"/>
      <c r="H70" s="21"/>
      <c r="I70" s="104"/>
    </row>
    <row r="71" spans="1:9" ht="13.5">
      <c r="A71" s="9"/>
      <c r="B71" s="9"/>
      <c r="C71" s="9"/>
      <c r="D71" s="9"/>
      <c r="E71" s="9"/>
      <c r="F71" s="9"/>
      <c r="G71" s="104"/>
      <c r="H71" s="21"/>
      <c r="I71" s="104"/>
    </row>
    <row r="72" spans="1:9" ht="13.5">
      <c r="A72" s="9"/>
      <c r="B72" s="9"/>
      <c r="C72" s="9"/>
      <c r="D72" s="9"/>
      <c r="E72" s="9"/>
      <c r="F72" s="9"/>
      <c r="G72" s="104"/>
      <c r="H72" s="21"/>
      <c r="I72" s="104"/>
    </row>
    <row r="73" spans="1:9" ht="13.5">
      <c r="A73" s="9"/>
      <c r="B73" s="9"/>
      <c r="C73" s="9"/>
      <c r="D73" s="9"/>
      <c r="E73" s="9"/>
      <c r="F73" s="9"/>
      <c r="G73" s="104"/>
      <c r="H73" s="21"/>
      <c r="I73" s="104"/>
    </row>
    <row r="74" spans="1:9" ht="13.5">
      <c r="A74" s="9"/>
      <c r="B74" s="9"/>
      <c r="C74" s="9"/>
      <c r="D74" s="9"/>
      <c r="E74" s="9"/>
      <c r="F74" s="9"/>
      <c r="G74" s="104"/>
      <c r="H74" s="21"/>
      <c r="I74" s="104"/>
    </row>
    <row r="75" spans="1:9" ht="13.5">
      <c r="A75" s="9"/>
      <c r="B75" s="9"/>
      <c r="C75" s="9"/>
      <c r="D75" s="9"/>
      <c r="E75" s="9"/>
      <c r="F75" s="9"/>
      <c r="G75" s="104"/>
      <c r="H75" s="21"/>
      <c r="I75" s="104"/>
    </row>
    <row r="76" spans="1:9" ht="13.5">
      <c r="A76" s="9"/>
      <c r="B76" s="9"/>
      <c r="C76" s="9"/>
      <c r="D76" s="9"/>
      <c r="E76" s="9"/>
      <c r="F76" s="9"/>
      <c r="G76" s="104"/>
      <c r="H76" s="21"/>
      <c r="I76" s="104"/>
    </row>
    <row r="77" spans="1:9" ht="13.5">
      <c r="A77" s="9"/>
      <c r="B77" s="9"/>
      <c r="C77" s="9"/>
      <c r="D77" s="9"/>
      <c r="E77" s="9"/>
      <c r="F77" s="9"/>
      <c r="G77" s="104"/>
      <c r="H77" s="21"/>
      <c r="I77" s="104"/>
    </row>
  </sheetData>
  <mergeCells count="2">
    <mergeCell ref="A67:I67"/>
    <mergeCell ref="A65:I65"/>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66"/>
  <sheetViews>
    <sheetView showGridLines="0" tabSelected="1" view="pageBreakPreview" zoomScale="90" zoomScaleSheetLayoutView="90" workbookViewId="0" topLeftCell="A164">
      <selection activeCell="F177" sqref="F177"/>
    </sheetView>
  </sheetViews>
  <sheetFormatPr defaultColWidth="9.140625" defaultRowHeight="13.5"/>
  <cols>
    <col min="1" max="2" width="5.7109375" style="2" customWidth="1"/>
    <col min="3" max="3" width="35.7109375" style="3" customWidth="1"/>
    <col min="4" max="4" width="1.7109375" style="3" customWidth="1"/>
    <col min="5" max="5" width="11.7109375" style="64" customWidth="1"/>
    <col min="6" max="6" width="1.7109375" style="3" customWidth="1"/>
    <col min="7" max="7" width="11.57421875" style="64" customWidth="1"/>
    <col min="8" max="8" width="1.7109375" style="3" customWidth="1"/>
    <col min="9" max="9" width="11.57421875" style="64" customWidth="1"/>
    <col min="10" max="10" width="1.8515625" style="2" customWidth="1"/>
    <col min="11" max="11" width="11.7109375" style="74" customWidth="1"/>
    <col min="12" max="12" width="9.140625" style="2" customWidth="1"/>
    <col min="13" max="13" width="9.140625" style="2" hidden="1" customWidth="1"/>
    <col min="14" max="14" width="7.7109375" style="2" hidden="1" customWidth="1"/>
    <col min="15" max="16" width="9.140625" style="2" hidden="1" customWidth="1"/>
    <col min="17" max="17" width="9.28125" style="2" hidden="1" customWidth="1"/>
    <col min="18" max="18" width="9.140625" style="2" hidden="1" customWidth="1"/>
    <col min="19" max="19" width="0" style="2" hidden="1" customWidth="1"/>
    <col min="20" max="16384" width="9.140625" style="2" customWidth="1"/>
  </cols>
  <sheetData>
    <row r="1" spans="1:12" s="9" customFormat="1" ht="12.75">
      <c r="A1" s="27" t="str">
        <f>'Income Statement'!A1</f>
        <v>ASTRAL SUPREME BERHAD</v>
      </c>
      <c r="B1" s="27"/>
      <c r="C1" s="7"/>
      <c r="E1" s="69"/>
      <c r="F1" s="10"/>
      <c r="G1" s="59"/>
      <c r="H1" s="10"/>
      <c r="I1" s="59"/>
      <c r="J1" s="10"/>
      <c r="K1" s="69"/>
      <c r="L1" s="10"/>
    </row>
    <row r="2" spans="1:14" s="9" customFormat="1" ht="12.75">
      <c r="A2" s="27" t="str">
        <f>'Income Statement'!A2</f>
        <v>UNAUDITED QUARTERLY REPORT ON THE CONSOLIDATED RESULTS</v>
      </c>
      <c r="B2" s="27"/>
      <c r="C2" s="47"/>
      <c r="D2" s="8"/>
      <c r="E2" s="69"/>
      <c r="G2" s="69"/>
      <c r="I2" s="59"/>
      <c r="J2" s="10"/>
      <c r="K2" s="59"/>
      <c r="L2" s="10"/>
      <c r="N2" s="10"/>
    </row>
    <row r="3" spans="1:14" s="9" customFormat="1" ht="12.75">
      <c r="A3" s="27" t="str">
        <f>'Income Statement'!A3</f>
        <v>FOR THE FINANCIAL QUARTER ENDED 30 JUNE 2008</v>
      </c>
      <c r="B3" s="27"/>
      <c r="C3" s="7"/>
      <c r="E3" s="69"/>
      <c r="G3" s="69"/>
      <c r="I3" s="59"/>
      <c r="J3" s="10"/>
      <c r="K3" s="59"/>
      <c r="L3" s="10"/>
      <c r="N3" s="10"/>
    </row>
    <row r="4" spans="1:14" s="9" customFormat="1" ht="12.75">
      <c r="A4" s="8"/>
      <c r="B4" s="8"/>
      <c r="C4" s="7"/>
      <c r="E4" s="69"/>
      <c r="G4" s="69"/>
      <c r="I4" s="59"/>
      <c r="J4" s="10"/>
      <c r="K4" s="59"/>
      <c r="L4" s="10"/>
      <c r="N4" s="10"/>
    </row>
    <row r="5" spans="1:14" s="9" customFormat="1" ht="12.75">
      <c r="A5" s="8"/>
      <c r="B5" s="8"/>
      <c r="C5" s="7"/>
      <c r="E5" s="69"/>
      <c r="G5" s="69"/>
      <c r="I5" s="59"/>
      <c r="J5" s="10"/>
      <c r="K5" s="59"/>
      <c r="L5" s="10"/>
      <c r="N5" s="10"/>
    </row>
    <row r="6" spans="1:14" s="9" customFormat="1" ht="12.75">
      <c r="A6" s="8" t="s">
        <v>164</v>
      </c>
      <c r="B6" s="8"/>
      <c r="C6" s="47"/>
      <c r="D6" s="8"/>
      <c r="E6" s="69"/>
      <c r="G6" s="69"/>
      <c r="I6" s="59"/>
      <c r="J6" s="10"/>
      <c r="K6" s="59"/>
      <c r="L6" s="10"/>
      <c r="N6" s="10"/>
    </row>
    <row r="7" spans="1:14" s="9" customFormat="1" ht="12.75">
      <c r="A7" s="8"/>
      <c r="B7" s="8"/>
      <c r="C7" s="47"/>
      <c r="D7" s="8"/>
      <c r="E7" s="69"/>
      <c r="G7" s="69"/>
      <c r="I7" s="59"/>
      <c r="J7" s="10"/>
      <c r="K7" s="59"/>
      <c r="L7" s="10"/>
      <c r="N7" s="10"/>
    </row>
    <row r="8" spans="1:11" s="9" customFormat="1" ht="12.75">
      <c r="A8" s="48" t="s">
        <v>165</v>
      </c>
      <c r="B8" s="8" t="s">
        <v>166</v>
      </c>
      <c r="E8" s="69"/>
      <c r="G8" s="69"/>
      <c r="I8" s="69"/>
      <c r="K8" s="69"/>
    </row>
    <row r="9" spans="1:11" s="9" customFormat="1" ht="12.75">
      <c r="A9" s="8"/>
      <c r="B9" s="8"/>
      <c r="C9" s="7"/>
      <c r="E9" s="69"/>
      <c r="G9" s="69"/>
      <c r="I9" s="69"/>
      <c r="K9" s="69"/>
    </row>
    <row r="10" spans="1:11" s="9" customFormat="1" ht="42" customHeight="1">
      <c r="A10" s="8"/>
      <c r="B10" s="170" t="s">
        <v>227</v>
      </c>
      <c r="C10" s="178"/>
      <c r="D10" s="178"/>
      <c r="E10" s="178"/>
      <c r="F10" s="178"/>
      <c r="G10" s="178"/>
      <c r="H10" s="178"/>
      <c r="I10" s="178"/>
      <c r="J10" s="178"/>
      <c r="K10" s="178"/>
    </row>
    <row r="11" spans="1:11" s="9" customFormat="1" ht="13.5">
      <c r="A11" s="8"/>
      <c r="B11" s="8"/>
      <c r="C11" s="6"/>
      <c r="D11" s="80"/>
      <c r="E11" s="100"/>
      <c r="F11" s="80"/>
      <c r="G11" s="100"/>
      <c r="H11" s="80"/>
      <c r="I11" s="100"/>
      <c r="J11" s="80"/>
      <c r="K11" s="100"/>
    </row>
    <row r="12" spans="1:11" s="9" customFormat="1" ht="129.75" customHeight="1">
      <c r="A12" s="8"/>
      <c r="B12" s="170" t="s">
        <v>241</v>
      </c>
      <c r="C12" s="178"/>
      <c r="D12" s="178"/>
      <c r="E12" s="178"/>
      <c r="F12" s="178"/>
      <c r="G12" s="178"/>
      <c r="H12" s="178"/>
      <c r="I12" s="178"/>
      <c r="J12" s="178"/>
      <c r="K12" s="178"/>
    </row>
    <row r="13" spans="1:11" s="9" customFormat="1" ht="13.5">
      <c r="A13" s="8"/>
      <c r="B13" s="8"/>
      <c r="C13" s="6"/>
      <c r="D13" s="80"/>
      <c r="E13" s="100"/>
      <c r="F13" s="80"/>
      <c r="G13" s="100"/>
      <c r="H13" s="80"/>
      <c r="I13" s="100"/>
      <c r="J13" s="80"/>
      <c r="K13" s="100"/>
    </row>
    <row r="14" spans="1:11" s="9" customFormat="1" ht="12.75">
      <c r="A14" s="8" t="s">
        <v>168</v>
      </c>
      <c r="B14" s="8" t="s">
        <v>167</v>
      </c>
      <c r="E14" s="69"/>
      <c r="G14" s="69"/>
      <c r="I14" s="69"/>
      <c r="K14" s="69"/>
    </row>
    <row r="15" spans="1:11" s="9" customFormat="1" ht="12.75">
      <c r="A15" s="8"/>
      <c r="B15" s="8"/>
      <c r="C15" s="8"/>
      <c r="E15" s="69"/>
      <c r="G15" s="69"/>
      <c r="I15" s="69"/>
      <c r="K15" s="69"/>
    </row>
    <row r="16" spans="1:11" s="9" customFormat="1" ht="36" customHeight="1">
      <c r="A16" s="8"/>
      <c r="B16" s="170" t="s">
        <v>235</v>
      </c>
      <c r="C16" s="178"/>
      <c r="D16" s="178"/>
      <c r="E16" s="178"/>
      <c r="F16" s="178"/>
      <c r="G16" s="178"/>
      <c r="H16" s="178"/>
      <c r="I16" s="178"/>
      <c r="J16" s="178"/>
      <c r="K16" s="178"/>
    </row>
    <row r="17" spans="1:11" s="9" customFormat="1" ht="13.5">
      <c r="A17" s="8"/>
      <c r="B17" s="126" t="s">
        <v>228</v>
      </c>
      <c r="C17" s="6" t="s">
        <v>229</v>
      </c>
      <c r="D17" s="80"/>
      <c r="E17" s="100"/>
      <c r="F17" s="80"/>
      <c r="G17" s="100"/>
      <c r="H17" s="80"/>
      <c r="I17" s="100"/>
      <c r="J17" s="80"/>
      <c r="K17" s="100"/>
    </row>
    <row r="18" spans="1:11" s="9" customFormat="1" ht="13.5">
      <c r="A18" s="8"/>
      <c r="B18" s="126" t="s">
        <v>228</v>
      </c>
      <c r="C18" s="6" t="s">
        <v>230</v>
      </c>
      <c r="D18" s="80"/>
      <c r="E18" s="100"/>
      <c r="F18" s="80"/>
      <c r="G18" s="100"/>
      <c r="H18" s="80"/>
      <c r="I18" s="100"/>
      <c r="J18" s="80"/>
      <c r="K18" s="100"/>
    </row>
    <row r="19" spans="1:11" s="9" customFormat="1" ht="13.5">
      <c r="A19" s="8"/>
      <c r="B19" s="126" t="s">
        <v>228</v>
      </c>
      <c r="C19" s="6" t="s">
        <v>231</v>
      </c>
      <c r="D19" s="80"/>
      <c r="E19" s="100"/>
      <c r="F19" s="80"/>
      <c r="G19" s="100"/>
      <c r="H19" s="80"/>
      <c r="I19" s="100"/>
      <c r="J19" s="80"/>
      <c r="K19" s="100"/>
    </row>
    <row r="20" spans="1:11" s="9" customFormat="1" ht="13.5">
      <c r="A20" s="8"/>
      <c r="B20" s="126" t="s">
        <v>228</v>
      </c>
      <c r="C20" s="6" t="s">
        <v>232</v>
      </c>
      <c r="D20" s="80"/>
      <c r="E20" s="100"/>
      <c r="F20" s="80"/>
      <c r="G20" s="100"/>
      <c r="H20" s="80"/>
      <c r="I20" s="100"/>
      <c r="J20" s="80"/>
      <c r="K20" s="100"/>
    </row>
    <row r="21" spans="1:11" s="9" customFormat="1" ht="13.5">
      <c r="A21" s="8"/>
      <c r="B21" s="126" t="s">
        <v>228</v>
      </c>
      <c r="C21" s="158" t="s">
        <v>233</v>
      </c>
      <c r="D21" s="178"/>
      <c r="E21" s="178"/>
      <c r="F21" s="178"/>
      <c r="G21" s="178"/>
      <c r="H21" s="178"/>
      <c r="I21" s="178"/>
      <c r="J21" s="80"/>
      <c r="K21" s="100"/>
    </row>
    <row r="22" spans="1:11" s="9" customFormat="1" ht="13.5">
      <c r="A22" s="8"/>
      <c r="B22" s="126" t="s">
        <v>228</v>
      </c>
      <c r="C22" s="6" t="s">
        <v>234</v>
      </c>
      <c r="D22" s="80"/>
      <c r="E22" s="100"/>
      <c r="F22" s="80"/>
      <c r="G22" s="100"/>
      <c r="H22" s="80"/>
      <c r="I22" s="100"/>
      <c r="J22" s="80"/>
      <c r="K22" s="100"/>
    </row>
    <row r="23" spans="1:11" s="9" customFormat="1" ht="13.5">
      <c r="A23" s="8"/>
      <c r="B23" s="8"/>
      <c r="C23" s="6"/>
      <c r="D23" s="80"/>
      <c r="E23" s="100"/>
      <c r="F23" s="80"/>
      <c r="G23" s="100"/>
      <c r="H23" s="80"/>
      <c r="I23" s="100"/>
      <c r="J23" s="80"/>
      <c r="K23" s="100"/>
    </row>
    <row r="24" spans="1:11" s="9" customFormat="1" ht="34.5" customHeight="1">
      <c r="A24" s="8"/>
      <c r="B24" s="170" t="s">
        <v>237</v>
      </c>
      <c r="C24" s="178"/>
      <c r="D24" s="178"/>
      <c r="E24" s="178"/>
      <c r="F24" s="178"/>
      <c r="G24" s="178"/>
      <c r="H24" s="178"/>
      <c r="I24" s="178"/>
      <c r="J24" s="178"/>
      <c r="K24" s="178"/>
    </row>
    <row r="25" spans="1:11" s="9" customFormat="1" ht="63" customHeight="1">
      <c r="A25" s="8"/>
      <c r="B25" s="170" t="s">
        <v>236</v>
      </c>
      <c r="C25" s="178"/>
      <c r="D25" s="178"/>
      <c r="E25" s="178"/>
      <c r="F25" s="178"/>
      <c r="G25" s="178"/>
      <c r="H25" s="178"/>
      <c r="I25" s="178"/>
      <c r="J25" s="178"/>
      <c r="K25" s="178"/>
    </row>
    <row r="26" spans="1:11" s="9" customFormat="1" ht="13.5">
      <c r="A26" s="8"/>
      <c r="B26" s="8"/>
      <c r="C26" s="6"/>
      <c r="D26" s="80"/>
      <c r="E26" s="100"/>
      <c r="F26" s="80"/>
      <c r="G26" s="100"/>
      <c r="H26" s="80"/>
      <c r="I26" s="100"/>
      <c r="J26" s="80"/>
      <c r="K26" s="100"/>
    </row>
    <row r="27" spans="1:11" s="9" customFormat="1" ht="13.5">
      <c r="A27" s="8" t="s">
        <v>33</v>
      </c>
      <c r="B27" s="180" t="s">
        <v>34</v>
      </c>
      <c r="C27" s="178"/>
      <c r="D27" s="178"/>
      <c r="E27" s="178"/>
      <c r="F27" s="178"/>
      <c r="G27" s="178"/>
      <c r="H27" s="178"/>
      <c r="I27" s="69"/>
      <c r="K27" s="69"/>
    </row>
    <row r="28" spans="1:11" s="9" customFormat="1" ht="12.75">
      <c r="A28" s="8"/>
      <c r="B28" s="8"/>
      <c r="C28" s="7"/>
      <c r="E28" s="69"/>
      <c r="G28" s="69"/>
      <c r="I28" s="69"/>
      <c r="K28" s="69"/>
    </row>
    <row r="29" spans="1:11" s="9" customFormat="1" ht="27" customHeight="1">
      <c r="A29" s="8"/>
      <c r="B29" s="179" t="s">
        <v>35</v>
      </c>
      <c r="C29" s="178"/>
      <c r="D29" s="178"/>
      <c r="E29" s="178"/>
      <c r="F29" s="178"/>
      <c r="G29" s="178"/>
      <c r="H29" s="178"/>
      <c r="I29" s="178"/>
      <c r="J29" s="178"/>
      <c r="K29" s="178"/>
    </row>
    <row r="30" spans="1:11" s="9" customFormat="1" ht="12.75">
      <c r="A30" s="8"/>
      <c r="B30" s="8"/>
      <c r="C30" s="7"/>
      <c r="E30" s="69"/>
      <c r="G30" s="69"/>
      <c r="I30" s="69"/>
      <c r="K30" s="69"/>
    </row>
    <row r="31" spans="1:11" s="9" customFormat="1" ht="13.5" customHeight="1">
      <c r="A31" s="8" t="s">
        <v>37</v>
      </c>
      <c r="B31" s="180" t="s">
        <v>36</v>
      </c>
      <c r="C31" s="178"/>
      <c r="D31" s="178"/>
      <c r="E31" s="178"/>
      <c r="F31" s="178"/>
      <c r="G31" s="178"/>
      <c r="H31" s="178"/>
      <c r="I31" s="178"/>
      <c r="K31" s="69"/>
    </row>
    <row r="32" spans="1:11" s="9" customFormat="1" ht="12.75">
      <c r="A32" s="8"/>
      <c r="B32" s="8"/>
      <c r="C32" s="7"/>
      <c r="E32" s="69"/>
      <c r="G32" s="69"/>
      <c r="I32" s="69"/>
      <c r="K32" s="69"/>
    </row>
    <row r="33" spans="1:11" s="9" customFormat="1" ht="30.75" customHeight="1">
      <c r="A33" s="8"/>
      <c r="B33" s="179" t="s">
        <v>38</v>
      </c>
      <c r="C33" s="178"/>
      <c r="D33" s="178"/>
      <c r="E33" s="178"/>
      <c r="F33" s="178"/>
      <c r="G33" s="178"/>
      <c r="H33" s="178"/>
      <c r="I33" s="178"/>
      <c r="J33" s="178"/>
      <c r="K33" s="178"/>
    </row>
    <row r="34" spans="1:11" s="9" customFormat="1" ht="12.75">
      <c r="A34" s="8"/>
      <c r="B34" s="8"/>
      <c r="C34" s="7"/>
      <c r="E34" s="69"/>
      <c r="G34" s="69"/>
      <c r="I34" s="69"/>
      <c r="K34" s="69"/>
    </row>
    <row r="35" spans="1:11" s="9" customFormat="1" ht="12.75">
      <c r="A35" s="8" t="s">
        <v>39</v>
      </c>
      <c r="B35" s="8" t="s">
        <v>40</v>
      </c>
      <c r="E35" s="69"/>
      <c r="G35" s="69"/>
      <c r="I35" s="69"/>
      <c r="K35" s="69"/>
    </row>
    <row r="36" spans="1:11" s="9" customFormat="1" ht="12.75">
      <c r="A36" s="8"/>
      <c r="B36" s="8"/>
      <c r="C36" s="7"/>
      <c r="E36" s="69"/>
      <c r="G36" s="69"/>
      <c r="I36" s="69"/>
      <c r="K36" s="69"/>
    </row>
    <row r="37" spans="1:11" s="9" customFormat="1" ht="13.5" customHeight="1">
      <c r="A37" s="8"/>
      <c r="B37" s="179" t="s">
        <v>41</v>
      </c>
      <c r="C37" s="178"/>
      <c r="D37" s="178"/>
      <c r="E37" s="178"/>
      <c r="F37" s="178"/>
      <c r="G37" s="178"/>
      <c r="H37" s="178"/>
      <c r="I37" s="178"/>
      <c r="J37" s="178"/>
      <c r="K37" s="178"/>
    </row>
    <row r="38" spans="1:11" s="9" customFormat="1" ht="12.75">
      <c r="A38" s="8"/>
      <c r="B38" s="8"/>
      <c r="C38" s="7"/>
      <c r="E38" s="69"/>
      <c r="G38" s="69"/>
      <c r="I38" s="69"/>
      <c r="K38" s="69"/>
    </row>
    <row r="39" spans="1:11" s="9" customFormat="1" ht="13.5">
      <c r="A39" s="8" t="s">
        <v>42</v>
      </c>
      <c r="B39" s="180" t="s">
        <v>43</v>
      </c>
      <c r="C39" s="178"/>
      <c r="D39" s="178"/>
      <c r="E39" s="178"/>
      <c r="F39" s="178"/>
      <c r="G39" s="178"/>
      <c r="H39" s="178"/>
      <c r="I39" s="178"/>
      <c r="K39" s="69"/>
    </row>
    <row r="40" spans="1:11" s="9" customFormat="1" ht="12.75">
      <c r="A40" s="8"/>
      <c r="B40" s="8"/>
      <c r="C40" s="7"/>
      <c r="E40" s="69"/>
      <c r="G40" s="69"/>
      <c r="I40" s="69"/>
      <c r="K40" s="69"/>
    </row>
    <row r="41" spans="1:11" s="9" customFormat="1" ht="44.25" customHeight="1">
      <c r="A41" s="8"/>
      <c r="B41" s="179" t="s">
        <v>44</v>
      </c>
      <c r="C41" s="178"/>
      <c r="D41" s="178"/>
      <c r="E41" s="178"/>
      <c r="F41" s="178"/>
      <c r="G41" s="178"/>
      <c r="H41" s="178"/>
      <c r="I41" s="178"/>
      <c r="J41" s="178"/>
      <c r="K41" s="178"/>
    </row>
    <row r="42" spans="1:11" s="9" customFormat="1" ht="12.75">
      <c r="A42" s="8"/>
      <c r="B42" s="8"/>
      <c r="C42" s="7"/>
      <c r="E42" s="69"/>
      <c r="G42" s="69"/>
      <c r="I42" s="69"/>
      <c r="K42" s="69"/>
    </row>
    <row r="43" spans="1:11" s="9" customFormat="1" ht="13.5">
      <c r="A43" s="8" t="s">
        <v>45</v>
      </c>
      <c r="B43" s="180" t="s">
        <v>46</v>
      </c>
      <c r="C43" s="178"/>
      <c r="D43" s="178"/>
      <c r="E43" s="178"/>
      <c r="F43" s="178"/>
      <c r="G43" s="178"/>
      <c r="H43" s="178"/>
      <c r="I43" s="178"/>
      <c r="K43" s="69"/>
    </row>
    <row r="44" spans="1:11" s="9" customFormat="1" ht="12.75">
      <c r="A44" s="8"/>
      <c r="B44" s="8"/>
      <c r="C44" s="7"/>
      <c r="E44" s="69"/>
      <c r="G44" s="69"/>
      <c r="I44" s="69"/>
      <c r="K44" s="69"/>
    </row>
    <row r="45" spans="1:11" s="9" customFormat="1" ht="30.75" customHeight="1">
      <c r="A45" s="8"/>
      <c r="B45" s="179" t="s">
        <v>47</v>
      </c>
      <c r="C45" s="178"/>
      <c r="D45" s="178"/>
      <c r="E45" s="178"/>
      <c r="F45" s="178"/>
      <c r="G45" s="178"/>
      <c r="H45" s="178"/>
      <c r="I45" s="178"/>
      <c r="J45" s="178"/>
      <c r="K45" s="178"/>
    </row>
    <row r="46" spans="1:11" s="9" customFormat="1" ht="12.75">
      <c r="A46" s="8"/>
      <c r="B46" s="8"/>
      <c r="C46" s="7"/>
      <c r="E46" s="69"/>
      <c r="G46" s="69"/>
      <c r="I46" s="69"/>
      <c r="K46" s="69"/>
    </row>
    <row r="47" spans="1:11" s="9" customFormat="1" ht="13.5">
      <c r="A47" s="8" t="s">
        <v>49</v>
      </c>
      <c r="B47" s="180" t="s">
        <v>48</v>
      </c>
      <c r="C47" s="178"/>
      <c r="E47" s="69"/>
      <c r="G47" s="69"/>
      <c r="I47" s="69"/>
      <c r="K47" s="69"/>
    </row>
    <row r="48" spans="1:11" s="9" customFormat="1" ht="12.75">
      <c r="A48" s="8"/>
      <c r="B48" s="8"/>
      <c r="C48" s="7"/>
      <c r="E48" s="69"/>
      <c r="G48" s="69"/>
      <c r="I48" s="69"/>
      <c r="K48" s="69"/>
    </row>
    <row r="49" spans="1:11" s="9" customFormat="1" ht="13.5" customHeight="1">
      <c r="A49" s="8"/>
      <c r="B49" s="179" t="s">
        <v>50</v>
      </c>
      <c r="C49" s="178"/>
      <c r="D49" s="178"/>
      <c r="E49" s="178"/>
      <c r="F49" s="178"/>
      <c r="G49" s="178"/>
      <c r="H49" s="178"/>
      <c r="I49" s="178"/>
      <c r="J49" s="178"/>
      <c r="K49" s="178"/>
    </row>
    <row r="50" spans="1:9" ht="13.5">
      <c r="A50" s="27"/>
      <c r="B50" s="27"/>
      <c r="C50" s="10"/>
      <c r="D50" s="10"/>
      <c r="E50" s="59"/>
      <c r="F50" s="10"/>
      <c r="G50" s="59"/>
      <c r="H50" s="10"/>
      <c r="I50" s="59"/>
    </row>
    <row r="51" spans="1:9" ht="13.5">
      <c r="A51" s="8" t="s">
        <v>60</v>
      </c>
      <c r="B51" s="8"/>
      <c r="C51" s="10"/>
      <c r="D51" s="10"/>
      <c r="E51" s="59"/>
      <c r="F51" s="10"/>
      <c r="G51" s="59"/>
      <c r="H51" s="10"/>
      <c r="I51" s="59"/>
    </row>
    <row r="52" spans="1:9" ht="13.5">
      <c r="A52" s="9"/>
      <c r="B52" s="9"/>
      <c r="C52" s="10"/>
      <c r="D52" s="10"/>
      <c r="E52" s="60"/>
      <c r="F52" s="11"/>
      <c r="G52" s="59"/>
      <c r="H52" s="10"/>
      <c r="I52" s="59"/>
    </row>
    <row r="53" spans="2:11" ht="32.25" customHeight="1">
      <c r="B53" s="179" t="s">
        <v>211</v>
      </c>
      <c r="C53" s="178"/>
      <c r="D53" s="178"/>
      <c r="E53" s="178"/>
      <c r="F53" s="178"/>
      <c r="G53" s="178"/>
      <c r="H53" s="178"/>
      <c r="I53" s="178"/>
      <c r="J53" s="178"/>
      <c r="K53" s="178"/>
    </row>
    <row r="54" spans="1:9" ht="13.5">
      <c r="A54" s="9"/>
      <c r="B54" s="9"/>
      <c r="C54" s="10"/>
      <c r="D54" s="10"/>
      <c r="E54" s="60"/>
      <c r="F54" s="11"/>
      <c r="G54" s="59"/>
      <c r="H54" s="10"/>
      <c r="I54" s="59"/>
    </row>
    <row r="55" spans="1:11" ht="13.5">
      <c r="A55" s="9"/>
      <c r="B55" s="9"/>
      <c r="C55" s="10"/>
      <c r="D55" s="10"/>
      <c r="E55" s="181" t="s">
        <v>242</v>
      </c>
      <c r="F55" s="181"/>
      <c r="G55" s="181"/>
      <c r="I55" s="182" t="s">
        <v>243</v>
      </c>
      <c r="J55" s="178"/>
      <c r="K55" s="178"/>
    </row>
    <row r="56" spans="3:11" ht="13.5" customHeight="1">
      <c r="C56" s="9"/>
      <c r="D56" s="2"/>
      <c r="E56" s="181" t="s">
        <v>104</v>
      </c>
      <c r="F56" s="181"/>
      <c r="G56" s="181"/>
      <c r="I56" s="182" t="s">
        <v>251</v>
      </c>
      <c r="J56" s="178"/>
      <c r="K56" s="178"/>
    </row>
    <row r="57" spans="3:17" s="30" customFormat="1" ht="15">
      <c r="C57" s="28"/>
      <c r="D57" s="28"/>
      <c r="E57" s="86">
        <f>'Income Statement'!B9</f>
        <v>39629</v>
      </c>
      <c r="F57" s="29"/>
      <c r="G57" s="86">
        <f>'Income Statement'!D9</f>
        <v>39263</v>
      </c>
      <c r="H57" s="86"/>
      <c r="I57" s="86">
        <f>'Income Statement'!F9</f>
        <v>39629</v>
      </c>
      <c r="J57" s="86"/>
      <c r="K57" s="86">
        <f>'Income Statement'!H9</f>
        <v>39263</v>
      </c>
      <c r="M57" s="65" t="s">
        <v>195</v>
      </c>
      <c r="N57" s="65" t="s">
        <v>196</v>
      </c>
      <c r="O57" s="65" t="s">
        <v>198</v>
      </c>
      <c r="P57" s="65" t="s">
        <v>199</v>
      </c>
      <c r="Q57" s="65" t="s">
        <v>197</v>
      </c>
    </row>
    <row r="58" spans="3:11" ht="13.5">
      <c r="C58" s="39" t="s">
        <v>105</v>
      </c>
      <c r="D58" s="39"/>
      <c r="E58" s="86" t="str">
        <f>'Income Statement'!B10</f>
        <v>RM'000</v>
      </c>
      <c r="F58" s="55"/>
      <c r="G58" s="86" t="str">
        <f>'Income Statement'!D10</f>
        <v>RM'000</v>
      </c>
      <c r="H58" s="93"/>
      <c r="I58" s="86" t="str">
        <f>'Income Statement'!F10</f>
        <v>RM'000</v>
      </c>
      <c r="J58" s="93"/>
      <c r="K58" s="86" t="str">
        <f>'Income Statement'!H10</f>
        <v>RM'000</v>
      </c>
    </row>
    <row r="59" spans="3:11" ht="13.5">
      <c r="C59" s="9"/>
      <c r="D59" s="9"/>
      <c r="E59" s="59"/>
      <c r="F59" s="10"/>
      <c r="G59" s="59"/>
      <c r="H59" s="59"/>
      <c r="I59" s="59"/>
      <c r="J59" s="59"/>
      <c r="K59" s="59"/>
    </row>
    <row r="60" spans="3:19" ht="13.5">
      <c r="C60" s="9" t="s">
        <v>61</v>
      </c>
      <c r="D60" s="9"/>
      <c r="E60" s="59">
        <v>1962</v>
      </c>
      <c r="F60" s="10"/>
      <c r="G60" s="59">
        <v>3021</v>
      </c>
      <c r="H60" s="59"/>
      <c r="I60" s="59">
        <v>7484</v>
      </c>
      <c r="J60" s="59"/>
      <c r="K60" s="59">
        <v>7267</v>
      </c>
      <c r="M60" s="10">
        <v>5522</v>
      </c>
      <c r="N60" s="10">
        <f>E60</f>
        <v>1962</v>
      </c>
      <c r="O60" s="10"/>
      <c r="P60" s="10"/>
      <c r="Q60" s="10">
        <f>SUM(M60:P60)</f>
        <v>7484</v>
      </c>
      <c r="R60" s="2" t="str">
        <f>IF(I60&lt;&gt;Q60,"diff","ok")</f>
        <v>ok</v>
      </c>
      <c r="S60" s="2">
        <f>IF(R60="diff",I60-Q60,"")</f>
      </c>
    </row>
    <row r="61" spans="3:19" ht="13.5">
      <c r="C61" s="9" t="s">
        <v>210</v>
      </c>
      <c r="D61" s="9"/>
      <c r="E61" s="59"/>
      <c r="F61" s="10"/>
      <c r="G61" s="59"/>
      <c r="H61" s="59"/>
      <c r="I61" s="59"/>
      <c r="J61" s="59"/>
      <c r="K61" s="59"/>
      <c r="M61" s="10">
        <v>0</v>
      </c>
      <c r="N61" s="10">
        <f aca="true" t="shared" si="0" ref="N61:N100">E61</f>
        <v>0</v>
      </c>
      <c r="O61" s="10"/>
      <c r="P61" s="10"/>
      <c r="Q61" s="10">
        <f aca="true" t="shared" si="1" ref="Q61:Q100">SUM(M61:P61)</f>
        <v>0</v>
      </c>
      <c r="R61" s="2" t="str">
        <f aca="true" t="shared" si="2" ref="R61:R100">IF(I61&lt;&gt;Q61,"diff","ok")</f>
        <v>ok</v>
      </c>
      <c r="S61" s="2">
        <f aca="true" t="shared" si="3" ref="S61:S100">IF(R61="diff",I61-Q61,"")</f>
      </c>
    </row>
    <row r="62" spans="3:19" ht="13.5">
      <c r="C62" s="9" t="s">
        <v>62</v>
      </c>
      <c r="D62" s="9"/>
      <c r="E62" s="59">
        <v>7858</v>
      </c>
      <c r="F62" s="14"/>
      <c r="G62" s="59">
        <v>6946</v>
      </c>
      <c r="H62" s="88"/>
      <c r="I62" s="59">
        <v>14602</v>
      </c>
      <c r="J62" s="88"/>
      <c r="K62" s="59">
        <v>13650</v>
      </c>
      <c r="M62" s="10">
        <v>6744</v>
      </c>
      <c r="N62" s="10">
        <f t="shared" si="0"/>
        <v>7858</v>
      </c>
      <c r="O62" s="10"/>
      <c r="P62" s="10"/>
      <c r="Q62" s="10">
        <f t="shared" si="1"/>
        <v>14602</v>
      </c>
      <c r="R62" s="2" t="str">
        <f t="shared" si="2"/>
        <v>ok</v>
      </c>
      <c r="S62" s="2">
        <f t="shared" si="3"/>
      </c>
    </row>
    <row r="63" spans="3:19" ht="13.5">
      <c r="C63" s="9" t="s">
        <v>63</v>
      </c>
      <c r="D63" s="9"/>
      <c r="E63" s="128">
        <v>120</v>
      </c>
      <c r="F63" s="37"/>
      <c r="G63" s="117">
        <v>240</v>
      </c>
      <c r="H63" s="88"/>
      <c r="I63" s="128">
        <v>360</v>
      </c>
      <c r="J63" s="92"/>
      <c r="K63" s="117">
        <v>480</v>
      </c>
      <c r="M63" s="49">
        <v>240</v>
      </c>
      <c r="N63" s="49">
        <f t="shared" si="0"/>
        <v>120</v>
      </c>
      <c r="O63" s="49"/>
      <c r="P63" s="49"/>
      <c r="Q63" s="49">
        <f>SUM(M63:P63)</f>
        <v>360</v>
      </c>
      <c r="R63" s="2" t="str">
        <f>IF(I63&lt;&gt;Q63,"diff","ok")</f>
        <v>ok</v>
      </c>
      <c r="S63" s="2">
        <f t="shared" si="3"/>
      </c>
    </row>
    <row r="64" spans="3:19" ht="13.5">
      <c r="C64" s="9" t="s">
        <v>64</v>
      </c>
      <c r="D64" s="9"/>
      <c r="E64" s="129">
        <v>-120</v>
      </c>
      <c r="F64" s="13"/>
      <c r="G64" s="118">
        <v>-240</v>
      </c>
      <c r="H64" s="88"/>
      <c r="I64" s="129">
        <v>-360</v>
      </c>
      <c r="J64" s="62"/>
      <c r="K64" s="118">
        <v>-480</v>
      </c>
      <c r="M64" s="50">
        <v>-240</v>
      </c>
      <c r="N64" s="50">
        <f t="shared" si="0"/>
        <v>-120</v>
      </c>
      <c r="O64" s="50"/>
      <c r="P64" s="50"/>
      <c r="Q64" s="50">
        <f t="shared" si="1"/>
        <v>-360</v>
      </c>
      <c r="R64" s="2" t="str">
        <f t="shared" si="2"/>
        <v>ok</v>
      </c>
      <c r="S64" s="2">
        <f t="shared" si="3"/>
      </c>
    </row>
    <row r="65" spans="3:19" ht="13.5">
      <c r="C65" s="9"/>
      <c r="D65" s="9"/>
      <c r="E65" s="62">
        <f>SUM(E63:E64)</f>
        <v>0</v>
      </c>
      <c r="F65" s="14"/>
      <c r="G65" s="62">
        <f>SUM(G63:G64)</f>
        <v>0</v>
      </c>
      <c r="H65" s="88"/>
      <c r="I65" s="62">
        <f>SUM(I63:I64)</f>
        <v>0</v>
      </c>
      <c r="J65" s="88"/>
      <c r="K65" s="62">
        <f>SUM(K63:K64)</f>
        <v>0</v>
      </c>
      <c r="M65" s="13">
        <v>0</v>
      </c>
      <c r="N65" s="13">
        <f t="shared" si="0"/>
        <v>0</v>
      </c>
      <c r="O65" s="13"/>
      <c r="P65" s="13"/>
      <c r="Q65" s="13">
        <f t="shared" si="1"/>
        <v>0</v>
      </c>
      <c r="R65" s="2" t="str">
        <f t="shared" si="2"/>
        <v>ok</v>
      </c>
      <c r="S65" s="2">
        <f t="shared" si="3"/>
      </c>
    </row>
    <row r="66" spans="3:19" ht="13.5">
      <c r="C66" s="9" t="s">
        <v>65</v>
      </c>
      <c r="D66" s="9"/>
      <c r="E66" s="59">
        <f>SUM(E60:E62)+E65</f>
        <v>9820</v>
      </c>
      <c r="F66" s="10"/>
      <c r="G66" s="59">
        <f>SUM(G60:G62)+G65</f>
        <v>9967</v>
      </c>
      <c r="H66" s="59"/>
      <c r="I66" s="59">
        <f>SUM(I60:I62)+I65</f>
        <v>22086</v>
      </c>
      <c r="J66" s="59"/>
      <c r="K66" s="59">
        <f>SUM(K60:K62)+K65</f>
        <v>20917</v>
      </c>
      <c r="M66" s="10">
        <v>12266</v>
      </c>
      <c r="N66" s="10">
        <f t="shared" si="0"/>
        <v>9820</v>
      </c>
      <c r="O66" s="10"/>
      <c r="P66" s="10"/>
      <c r="Q66" s="10">
        <f t="shared" si="1"/>
        <v>22086</v>
      </c>
      <c r="R66" s="2" t="str">
        <f t="shared" si="2"/>
        <v>ok</v>
      </c>
      <c r="S66" s="2">
        <f t="shared" si="3"/>
      </c>
    </row>
    <row r="67" spans="3:19" ht="14.25" thickBot="1">
      <c r="C67" s="8"/>
      <c r="D67" s="8"/>
      <c r="E67" s="94"/>
      <c r="F67" s="14"/>
      <c r="G67" s="94"/>
      <c r="H67" s="88"/>
      <c r="I67" s="94"/>
      <c r="J67" s="88"/>
      <c r="K67" s="94"/>
      <c r="M67" s="5">
        <v>0</v>
      </c>
      <c r="N67" s="5">
        <f t="shared" si="0"/>
        <v>0</v>
      </c>
      <c r="O67" s="5"/>
      <c r="P67" s="5"/>
      <c r="Q67" s="5">
        <f t="shared" si="1"/>
        <v>0</v>
      </c>
      <c r="R67" s="2" t="str">
        <f t="shared" si="2"/>
        <v>ok</v>
      </c>
      <c r="S67" s="2">
        <f t="shared" si="3"/>
      </c>
    </row>
    <row r="68" spans="3:19" ht="13.5">
      <c r="C68" s="8"/>
      <c r="D68" s="8"/>
      <c r="E68" s="59"/>
      <c r="F68" s="10"/>
      <c r="G68" s="59"/>
      <c r="H68" s="59"/>
      <c r="I68" s="59"/>
      <c r="J68" s="88"/>
      <c r="K68" s="59"/>
      <c r="M68" s="10">
        <v>0</v>
      </c>
      <c r="N68" s="10">
        <f t="shared" si="0"/>
        <v>0</v>
      </c>
      <c r="O68" s="10"/>
      <c r="P68" s="10"/>
      <c r="Q68" s="10">
        <f t="shared" si="1"/>
        <v>0</v>
      </c>
      <c r="R68" s="2" t="str">
        <f t="shared" si="2"/>
        <v>ok</v>
      </c>
      <c r="S68" s="2">
        <f t="shared" si="3"/>
      </c>
    </row>
    <row r="69" spans="3:19" ht="13.5">
      <c r="C69" s="39" t="s">
        <v>66</v>
      </c>
      <c r="D69" s="39"/>
      <c r="E69" s="59"/>
      <c r="F69" s="10"/>
      <c r="G69" s="59"/>
      <c r="H69" s="59"/>
      <c r="I69" s="59"/>
      <c r="J69" s="59"/>
      <c r="K69" s="59"/>
      <c r="M69" s="10">
        <v>0</v>
      </c>
      <c r="N69" s="10">
        <f t="shared" si="0"/>
        <v>0</v>
      </c>
      <c r="O69" s="10"/>
      <c r="P69" s="10"/>
      <c r="Q69" s="10">
        <f t="shared" si="1"/>
        <v>0</v>
      </c>
      <c r="R69" s="2" t="str">
        <f t="shared" si="2"/>
        <v>ok</v>
      </c>
      <c r="S69" s="2">
        <f t="shared" si="3"/>
      </c>
    </row>
    <row r="70" spans="3:19" ht="13.5">
      <c r="C70" s="39"/>
      <c r="D70" s="39"/>
      <c r="E70" s="59"/>
      <c r="F70" s="10"/>
      <c r="G70" s="59"/>
      <c r="H70" s="59"/>
      <c r="I70" s="59"/>
      <c r="J70" s="59"/>
      <c r="K70" s="59"/>
      <c r="M70" s="10">
        <v>0</v>
      </c>
      <c r="N70" s="10">
        <f t="shared" si="0"/>
        <v>0</v>
      </c>
      <c r="O70" s="10"/>
      <c r="P70" s="10"/>
      <c r="Q70" s="10">
        <f t="shared" si="1"/>
        <v>0</v>
      </c>
      <c r="R70" s="2" t="str">
        <f t="shared" si="2"/>
        <v>ok</v>
      </c>
      <c r="S70" s="2">
        <f t="shared" si="3"/>
      </c>
    </row>
    <row r="71" spans="3:19" ht="13.5">
      <c r="C71" s="9" t="s">
        <v>61</v>
      </c>
      <c r="D71" s="9"/>
      <c r="E71" s="88">
        <v>-627</v>
      </c>
      <c r="F71" s="14"/>
      <c r="G71" s="88">
        <v>-841</v>
      </c>
      <c r="H71" s="88"/>
      <c r="I71" s="88">
        <v>-1100</v>
      </c>
      <c r="J71" s="88"/>
      <c r="K71" s="88">
        <v>-1173</v>
      </c>
      <c r="M71" s="14">
        <v>-473</v>
      </c>
      <c r="N71" s="14">
        <f t="shared" si="0"/>
        <v>-627</v>
      </c>
      <c r="O71" s="14"/>
      <c r="P71" s="14"/>
      <c r="Q71" s="14">
        <f t="shared" si="1"/>
        <v>-1100</v>
      </c>
      <c r="R71" s="2" t="str">
        <f t="shared" si="2"/>
        <v>ok</v>
      </c>
      <c r="S71" s="2">
        <f t="shared" si="3"/>
      </c>
    </row>
    <row r="72" spans="3:19" ht="13.5">
      <c r="C72" s="9" t="s">
        <v>210</v>
      </c>
      <c r="D72" s="9"/>
      <c r="E72" s="88"/>
      <c r="F72" s="14"/>
      <c r="G72" s="88"/>
      <c r="H72" s="88"/>
      <c r="I72" s="88"/>
      <c r="J72" s="88"/>
      <c r="K72" s="88"/>
      <c r="M72" s="14">
        <v>0</v>
      </c>
      <c r="N72" s="14">
        <f t="shared" si="0"/>
        <v>0</v>
      </c>
      <c r="O72" s="14"/>
      <c r="P72" s="14"/>
      <c r="Q72" s="14">
        <f t="shared" si="1"/>
        <v>0</v>
      </c>
      <c r="R72" s="2" t="str">
        <f t="shared" si="2"/>
        <v>ok</v>
      </c>
      <c r="S72" s="2">
        <f t="shared" si="3"/>
      </c>
    </row>
    <row r="73" spans="3:19" ht="13.5">
      <c r="C73" s="9" t="s">
        <v>62</v>
      </c>
      <c r="D73" s="9"/>
      <c r="E73" s="88">
        <v>-62</v>
      </c>
      <c r="F73" s="14"/>
      <c r="G73" s="88">
        <v>-1474</v>
      </c>
      <c r="H73" s="88"/>
      <c r="I73" s="88">
        <v>-1063</v>
      </c>
      <c r="J73" s="88"/>
      <c r="K73" s="88">
        <v>-2596</v>
      </c>
      <c r="M73" s="14">
        <v>-1001</v>
      </c>
      <c r="N73" s="14">
        <f t="shared" si="0"/>
        <v>-62</v>
      </c>
      <c r="O73" s="14"/>
      <c r="P73" s="14"/>
      <c r="Q73" s="14">
        <f t="shared" si="1"/>
        <v>-1063</v>
      </c>
      <c r="R73" s="2" t="str">
        <f t="shared" si="2"/>
        <v>ok</v>
      </c>
      <c r="S73" s="2">
        <f t="shared" si="3"/>
      </c>
    </row>
    <row r="74" spans="3:19" ht="13.5">
      <c r="C74" s="9" t="s">
        <v>63</v>
      </c>
      <c r="D74" s="9"/>
      <c r="E74" s="88">
        <v>-426</v>
      </c>
      <c r="F74" s="14"/>
      <c r="G74" s="88">
        <v>-147</v>
      </c>
      <c r="H74" s="88"/>
      <c r="I74" s="88">
        <v>-593</v>
      </c>
      <c r="J74" s="88"/>
      <c r="K74" s="88">
        <v>-230</v>
      </c>
      <c r="M74" s="14">
        <v>-166</v>
      </c>
      <c r="N74" s="14">
        <f t="shared" si="0"/>
        <v>-426</v>
      </c>
      <c r="O74" s="14"/>
      <c r="P74" s="14"/>
      <c r="Q74" s="14">
        <f t="shared" si="1"/>
        <v>-592</v>
      </c>
      <c r="R74" s="2" t="str">
        <f t="shared" si="2"/>
        <v>diff</v>
      </c>
      <c r="S74" s="2">
        <f t="shared" si="3"/>
        <v>-1</v>
      </c>
    </row>
    <row r="75" spans="3:19" ht="13.5">
      <c r="C75" s="9"/>
      <c r="D75" s="9"/>
      <c r="E75" s="62"/>
      <c r="F75" s="14"/>
      <c r="G75" s="62"/>
      <c r="H75" s="88"/>
      <c r="I75" s="62"/>
      <c r="J75" s="88"/>
      <c r="K75" s="62"/>
      <c r="M75" s="13">
        <v>0</v>
      </c>
      <c r="N75" s="13">
        <f t="shared" si="0"/>
        <v>0</v>
      </c>
      <c r="O75" s="13"/>
      <c r="P75" s="13"/>
      <c r="Q75" s="13">
        <f t="shared" si="1"/>
        <v>0</v>
      </c>
      <c r="R75" s="2" t="str">
        <f t="shared" si="2"/>
        <v>ok</v>
      </c>
      <c r="S75" s="2">
        <f t="shared" si="3"/>
      </c>
    </row>
    <row r="76" spans="3:19" ht="13.5">
      <c r="C76" s="9"/>
      <c r="D76" s="9"/>
      <c r="E76" s="88">
        <f>SUM(E71:E75)</f>
        <v>-1115</v>
      </c>
      <c r="F76" s="14"/>
      <c r="G76" s="88">
        <f>SUM(G71:G75)</f>
        <v>-2462</v>
      </c>
      <c r="H76" s="88"/>
      <c r="I76" s="88">
        <f>SUM(I71:I75)</f>
        <v>-2756</v>
      </c>
      <c r="J76" s="88"/>
      <c r="K76" s="88">
        <f>SUM(K71:K75)</f>
        <v>-3999</v>
      </c>
      <c r="M76" s="14">
        <v>-1640</v>
      </c>
      <c r="N76" s="14">
        <f t="shared" si="0"/>
        <v>-1115</v>
      </c>
      <c r="O76" s="14"/>
      <c r="P76" s="14"/>
      <c r="Q76" s="14">
        <f t="shared" si="1"/>
        <v>-2755</v>
      </c>
      <c r="R76" s="2" t="str">
        <f t="shared" si="2"/>
        <v>diff</v>
      </c>
      <c r="S76" s="2">
        <f t="shared" si="3"/>
        <v>-1</v>
      </c>
    </row>
    <row r="77" spans="3:19" ht="13.5">
      <c r="C77" s="9"/>
      <c r="D77" s="9"/>
      <c r="E77" s="88"/>
      <c r="F77" s="14"/>
      <c r="G77" s="88"/>
      <c r="H77" s="88"/>
      <c r="I77" s="88"/>
      <c r="J77" s="88"/>
      <c r="K77" s="88"/>
      <c r="M77" s="14">
        <v>0</v>
      </c>
      <c r="N77" s="14">
        <f t="shared" si="0"/>
        <v>0</v>
      </c>
      <c r="O77" s="14"/>
      <c r="P77" s="14"/>
      <c r="Q77" s="14">
        <f t="shared" si="1"/>
        <v>0</v>
      </c>
      <c r="R77" s="2" t="str">
        <f t="shared" si="2"/>
        <v>ok</v>
      </c>
      <c r="S77" s="2">
        <f t="shared" si="3"/>
      </c>
    </row>
    <row r="78" spans="3:19" ht="13.5">
      <c r="C78" s="9" t="s">
        <v>67</v>
      </c>
      <c r="D78" s="9"/>
      <c r="E78" s="88">
        <v>40</v>
      </c>
      <c r="F78" s="14"/>
      <c r="G78" s="88">
        <v>0</v>
      </c>
      <c r="H78" s="88"/>
      <c r="I78" s="88">
        <v>73</v>
      </c>
      <c r="J78" s="88"/>
      <c r="K78" s="88">
        <v>52</v>
      </c>
      <c r="M78" s="14">
        <v>33</v>
      </c>
      <c r="N78" s="14">
        <f t="shared" si="0"/>
        <v>40</v>
      </c>
      <c r="O78" s="14"/>
      <c r="P78" s="14"/>
      <c r="Q78" s="14">
        <f t="shared" si="1"/>
        <v>73</v>
      </c>
      <c r="R78" s="2" t="str">
        <f t="shared" si="2"/>
        <v>ok</v>
      </c>
      <c r="S78" s="2">
        <f t="shared" si="3"/>
      </c>
    </row>
    <row r="79" spans="3:19" ht="13.5" hidden="1">
      <c r="C79" s="9" t="s">
        <v>68</v>
      </c>
      <c r="D79" s="9"/>
      <c r="E79" s="88">
        <v>0</v>
      </c>
      <c r="F79" s="14"/>
      <c r="G79" s="88">
        <v>0</v>
      </c>
      <c r="H79" s="88"/>
      <c r="I79" s="88">
        <v>0</v>
      </c>
      <c r="J79" s="88"/>
      <c r="K79" s="88">
        <v>0</v>
      </c>
      <c r="M79" s="14">
        <v>0</v>
      </c>
      <c r="N79" s="14">
        <f t="shared" si="0"/>
        <v>0</v>
      </c>
      <c r="O79" s="14"/>
      <c r="P79" s="14"/>
      <c r="Q79" s="14">
        <f t="shared" si="1"/>
        <v>0</v>
      </c>
      <c r="R79" s="2" t="str">
        <f t="shared" si="2"/>
        <v>ok</v>
      </c>
      <c r="S79" s="2">
        <f t="shared" si="3"/>
      </c>
    </row>
    <row r="80" spans="3:19" ht="13.5">
      <c r="C80" s="9"/>
      <c r="D80" s="9"/>
      <c r="E80" s="62"/>
      <c r="F80" s="14"/>
      <c r="G80" s="62"/>
      <c r="H80" s="88"/>
      <c r="I80" s="62"/>
      <c r="J80" s="88"/>
      <c r="K80" s="62"/>
      <c r="M80" s="13">
        <v>0</v>
      </c>
      <c r="N80" s="13">
        <f t="shared" si="0"/>
        <v>0</v>
      </c>
      <c r="O80" s="13"/>
      <c r="P80" s="13"/>
      <c r="Q80" s="13">
        <f t="shared" si="1"/>
        <v>0</v>
      </c>
      <c r="R80" s="2" t="str">
        <f t="shared" si="2"/>
        <v>ok</v>
      </c>
      <c r="S80" s="2">
        <f t="shared" si="3"/>
      </c>
    </row>
    <row r="81" spans="3:19" ht="13.5">
      <c r="C81" s="9" t="s">
        <v>207</v>
      </c>
      <c r="D81" s="9"/>
      <c r="E81" s="88">
        <f>SUM(E76:E80)</f>
        <v>-1075</v>
      </c>
      <c r="F81" s="14"/>
      <c r="G81" s="88">
        <f>SUM(G76:G80)</f>
        <v>-2462</v>
      </c>
      <c r="H81" s="88"/>
      <c r="I81" s="88">
        <f>SUM(I76:I80)</f>
        <v>-2683</v>
      </c>
      <c r="J81" s="88"/>
      <c r="K81" s="88">
        <f>SUM(K76:K80)</f>
        <v>-3947</v>
      </c>
      <c r="M81" s="14">
        <v>-1607</v>
      </c>
      <c r="N81" s="14">
        <f t="shared" si="0"/>
        <v>-1075</v>
      </c>
      <c r="O81" s="14"/>
      <c r="P81" s="14"/>
      <c r="Q81" s="14">
        <f t="shared" si="1"/>
        <v>-2682</v>
      </c>
      <c r="R81" s="2" t="str">
        <f t="shared" si="2"/>
        <v>diff</v>
      </c>
      <c r="S81" s="2">
        <f t="shared" si="3"/>
        <v>-1</v>
      </c>
    </row>
    <row r="82" spans="3:19" ht="13.5">
      <c r="C82" s="9"/>
      <c r="D82" s="9"/>
      <c r="E82" s="88"/>
      <c r="F82" s="14"/>
      <c r="G82" s="88"/>
      <c r="H82" s="88"/>
      <c r="I82" s="88"/>
      <c r="J82" s="88"/>
      <c r="K82" s="88"/>
      <c r="M82" s="14">
        <v>0</v>
      </c>
      <c r="N82" s="14">
        <f t="shared" si="0"/>
        <v>0</v>
      </c>
      <c r="O82" s="14"/>
      <c r="P82" s="14"/>
      <c r="Q82" s="14">
        <f t="shared" si="1"/>
        <v>0</v>
      </c>
      <c r="R82" s="2" t="str">
        <f t="shared" si="2"/>
        <v>ok</v>
      </c>
      <c r="S82" s="2">
        <f t="shared" si="3"/>
      </c>
    </row>
    <row r="83" spans="3:19" ht="13.5">
      <c r="C83" s="9" t="s">
        <v>109</v>
      </c>
      <c r="D83" s="9"/>
      <c r="E83" s="88">
        <v>-818</v>
      </c>
      <c r="F83" s="14"/>
      <c r="G83" s="88">
        <v>-595</v>
      </c>
      <c r="H83" s="88"/>
      <c r="I83" s="88">
        <v>-1459</v>
      </c>
      <c r="J83" s="88"/>
      <c r="K83" s="88">
        <v>-1073</v>
      </c>
      <c r="M83" s="14">
        <v>-641</v>
      </c>
      <c r="N83" s="14">
        <f t="shared" si="0"/>
        <v>-818</v>
      </c>
      <c r="O83" s="14"/>
      <c r="P83" s="14"/>
      <c r="Q83" s="14">
        <f t="shared" si="1"/>
        <v>-1459</v>
      </c>
      <c r="R83" s="2" t="str">
        <f t="shared" si="2"/>
        <v>ok</v>
      </c>
      <c r="S83" s="2">
        <f t="shared" si="3"/>
      </c>
    </row>
    <row r="84" spans="3:19" ht="13.5">
      <c r="C84" s="9"/>
      <c r="D84" s="9"/>
      <c r="E84" s="88"/>
      <c r="F84" s="14"/>
      <c r="G84" s="88"/>
      <c r="H84" s="88"/>
      <c r="I84" s="88"/>
      <c r="J84" s="88"/>
      <c r="K84" s="88"/>
      <c r="M84" s="14">
        <v>0</v>
      </c>
      <c r="N84" s="14">
        <f t="shared" si="0"/>
        <v>0</v>
      </c>
      <c r="O84" s="14"/>
      <c r="P84" s="14"/>
      <c r="Q84" s="14">
        <f t="shared" si="1"/>
        <v>0</v>
      </c>
      <c r="R84" s="2" t="str">
        <f t="shared" si="2"/>
        <v>ok</v>
      </c>
      <c r="S84" s="2">
        <f t="shared" si="3"/>
      </c>
    </row>
    <row r="85" spans="3:19" ht="13.5">
      <c r="C85" s="9" t="s">
        <v>110</v>
      </c>
      <c r="D85" s="9"/>
      <c r="E85" s="88"/>
      <c r="F85" s="14"/>
      <c r="G85" s="88"/>
      <c r="H85" s="88"/>
      <c r="I85" s="88"/>
      <c r="J85" s="88"/>
      <c r="K85" s="88"/>
      <c r="M85" s="14">
        <v>0</v>
      </c>
      <c r="N85" s="14">
        <f t="shared" si="0"/>
        <v>0</v>
      </c>
      <c r="O85" s="14"/>
      <c r="P85" s="14"/>
      <c r="Q85" s="14">
        <f t="shared" si="1"/>
        <v>0</v>
      </c>
      <c r="R85" s="2" t="str">
        <f t="shared" si="2"/>
        <v>ok</v>
      </c>
      <c r="S85" s="2">
        <f t="shared" si="3"/>
      </c>
    </row>
    <row r="86" spans="3:19" ht="13.5">
      <c r="C86" s="31" t="s">
        <v>111</v>
      </c>
      <c r="D86" s="31"/>
      <c r="E86" s="88">
        <v>0</v>
      </c>
      <c r="F86" s="14"/>
      <c r="G86" s="88">
        <v>0</v>
      </c>
      <c r="H86" s="88"/>
      <c r="I86" s="88">
        <v>0</v>
      </c>
      <c r="J86" s="88"/>
      <c r="K86" s="88">
        <v>0</v>
      </c>
      <c r="M86" s="14">
        <v>0</v>
      </c>
      <c r="N86" s="14">
        <f t="shared" si="0"/>
        <v>0</v>
      </c>
      <c r="O86" s="14"/>
      <c r="P86" s="14"/>
      <c r="Q86" s="14">
        <f t="shared" si="1"/>
        <v>0</v>
      </c>
      <c r="R86" s="2" t="str">
        <f t="shared" si="2"/>
        <v>ok</v>
      </c>
      <c r="S86" s="2">
        <f t="shared" si="3"/>
      </c>
    </row>
    <row r="87" spans="3:19" ht="13.5">
      <c r="C87" s="31" t="s">
        <v>112</v>
      </c>
      <c r="D87" s="31"/>
      <c r="E87" s="88">
        <v>0</v>
      </c>
      <c r="F87" s="14"/>
      <c r="G87" s="88">
        <v>0</v>
      </c>
      <c r="H87" s="88"/>
      <c r="I87" s="88">
        <v>0</v>
      </c>
      <c r="J87" s="88"/>
      <c r="K87" s="88">
        <v>0</v>
      </c>
      <c r="M87" s="14">
        <v>0</v>
      </c>
      <c r="N87" s="14">
        <f t="shared" si="0"/>
        <v>0</v>
      </c>
      <c r="O87" s="14"/>
      <c r="P87" s="14"/>
      <c r="Q87" s="14">
        <f t="shared" si="1"/>
        <v>0</v>
      </c>
      <c r="R87" s="2" t="str">
        <f t="shared" si="2"/>
        <v>ok</v>
      </c>
      <c r="S87" s="2">
        <f t="shared" si="3"/>
      </c>
    </row>
    <row r="88" spans="3:19" ht="13.5">
      <c r="C88" s="9"/>
      <c r="D88" s="9"/>
      <c r="E88" s="62"/>
      <c r="F88" s="14"/>
      <c r="G88" s="62"/>
      <c r="H88" s="88"/>
      <c r="I88" s="62"/>
      <c r="J88" s="88"/>
      <c r="K88" s="62"/>
      <c r="M88" s="13">
        <v>0</v>
      </c>
      <c r="N88" s="13">
        <f t="shared" si="0"/>
        <v>0</v>
      </c>
      <c r="O88" s="13"/>
      <c r="P88" s="13"/>
      <c r="Q88" s="13">
        <f t="shared" si="1"/>
        <v>0</v>
      </c>
      <c r="R88" s="2" t="str">
        <f t="shared" si="2"/>
        <v>ok</v>
      </c>
      <c r="S88" s="2">
        <f t="shared" si="3"/>
      </c>
    </row>
    <row r="89" spans="3:19" ht="13.5">
      <c r="C89" s="8" t="s">
        <v>208</v>
      </c>
      <c r="D89" s="8"/>
      <c r="E89" s="88">
        <f>SUM(E81:E88)</f>
        <v>-1893</v>
      </c>
      <c r="F89" s="14"/>
      <c r="G89" s="88">
        <f>SUM(G81:G88)</f>
        <v>-3057</v>
      </c>
      <c r="H89" s="88"/>
      <c r="I89" s="88">
        <f>SUM(I81:I88)</f>
        <v>-4142</v>
      </c>
      <c r="J89" s="88"/>
      <c r="K89" s="88">
        <f>SUM(K81:K88)</f>
        <v>-5020</v>
      </c>
      <c r="M89" s="14">
        <v>-2248</v>
      </c>
      <c r="N89" s="14">
        <f t="shared" si="0"/>
        <v>-1893</v>
      </c>
      <c r="O89" s="14"/>
      <c r="P89" s="14"/>
      <c r="Q89" s="14">
        <f t="shared" si="1"/>
        <v>-4141</v>
      </c>
      <c r="R89" s="2" t="str">
        <f t="shared" si="2"/>
        <v>diff</v>
      </c>
      <c r="S89" s="2">
        <f t="shared" si="3"/>
        <v>-1</v>
      </c>
    </row>
    <row r="90" spans="3:19" ht="13.5">
      <c r="C90" s="9"/>
      <c r="D90" s="9"/>
      <c r="E90" s="88"/>
      <c r="F90" s="14"/>
      <c r="G90" s="88"/>
      <c r="H90" s="88"/>
      <c r="I90" s="88"/>
      <c r="J90" s="88"/>
      <c r="K90" s="88"/>
      <c r="M90" s="14">
        <v>0</v>
      </c>
      <c r="N90" s="14">
        <f t="shared" si="0"/>
        <v>0</v>
      </c>
      <c r="O90" s="14"/>
      <c r="P90" s="14"/>
      <c r="Q90" s="14">
        <f t="shared" si="1"/>
        <v>0</v>
      </c>
      <c r="R90" s="2" t="str">
        <f t="shared" si="2"/>
        <v>ok</v>
      </c>
      <c r="S90" s="2">
        <f t="shared" si="3"/>
      </c>
    </row>
    <row r="91" spans="3:19" ht="13.5">
      <c r="C91" s="9" t="s">
        <v>83</v>
      </c>
      <c r="D91" s="9"/>
      <c r="E91" s="88">
        <v>1</v>
      </c>
      <c r="F91" s="14"/>
      <c r="G91" s="88">
        <v>0</v>
      </c>
      <c r="H91" s="88"/>
      <c r="I91" s="88">
        <v>-7</v>
      </c>
      <c r="J91" s="88"/>
      <c r="K91" s="88">
        <v>-3</v>
      </c>
      <c r="M91" s="14">
        <v>-9</v>
      </c>
      <c r="N91" s="14">
        <f t="shared" si="0"/>
        <v>1</v>
      </c>
      <c r="O91" s="14"/>
      <c r="P91" s="14"/>
      <c r="Q91" s="14">
        <f t="shared" si="1"/>
        <v>-8</v>
      </c>
      <c r="R91" s="2" t="str">
        <f t="shared" si="2"/>
        <v>diff</v>
      </c>
      <c r="S91" s="2">
        <f t="shared" si="3"/>
        <v>1</v>
      </c>
    </row>
    <row r="92" spans="3:19" ht="13.5">
      <c r="C92" s="9"/>
      <c r="D92" s="9"/>
      <c r="E92" s="62"/>
      <c r="F92" s="14"/>
      <c r="G92" s="62"/>
      <c r="H92" s="88"/>
      <c r="I92" s="62"/>
      <c r="J92" s="88"/>
      <c r="K92" s="62"/>
      <c r="M92" s="13">
        <v>0</v>
      </c>
      <c r="N92" s="13">
        <f t="shared" si="0"/>
        <v>0</v>
      </c>
      <c r="O92" s="13"/>
      <c r="P92" s="13"/>
      <c r="Q92" s="13">
        <f t="shared" si="1"/>
        <v>0</v>
      </c>
      <c r="R92" s="2" t="str">
        <f t="shared" si="2"/>
        <v>ok</v>
      </c>
      <c r="S92" s="2">
        <f t="shared" si="3"/>
      </c>
    </row>
    <row r="93" spans="3:19" ht="14.25" thickBot="1">
      <c r="C93" s="8" t="s">
        <v>209</v>
      </c>
      <c r="D93" s="8"/>
      <c r="E93" s="89">
        <f>SUM(E89:E92)</f>
        <v>-1892</v>
      </c>
      <c r="F93" s="14"/>
      <c r="G93" s="89">
        <f>SUM(G89:G92)</f>
        <v>-3057</v>
      </c>
      <c r="H93" s="88"/>
      <c r="I93" s="89">
        <f>SUM(I89:I92)</f>
        <v>-4149</v>
      </c>
      <c r="J93" s="88"/>
      <c r="K93" s="89">
        <f>SUM(K89:K92)</f>
        <v>-5023</v>
      </c>
      <c r="M93" s="32">
        <v>-2257</v>
      </c>
      <c r="N93" s="32">
        <f t="shared" si="0"/>
        <v>-1892</v>
      </c>
      <c r="O93" s="32"/>
      <c r="P93" s="32"/>
      <c r="Q93" s="32">
        <f t="shared" si="1"/>
        <v>-4149</v>
      </c>
      <c r="R93" s="2" t="str">
        <f t="shared" si="2"/>
        <v>ok</v>
      </c>
      <c r="S93" s="2">
        <f t="shared" si="3"/>
      </c>
    </row>
    <row r="94" spans="3:19" ht="14.25" thickTop="1">
      <c r="C94" s="9"/>
      <c r="D94" s="9"/>
      <c r="E94" s="88"/>
      <c r="F94" s="14"/>
      <c r="G94" s="88"/>
      <c r="H94" s="88"/>
      <c r="I94" s="88"/>
      <c r="J94" s="88"/>
      <c r="K94" s="88"/>
      <c r="M94" s="14">
        <v>0</v>
      </c>
      <c r="N94" s="14">
        <f t="shared" si="0"/>
        <v>0</v>
      </c>
      <c r="O94" s="14"/>
      <c r="P94" s="14"/>
      <c r="Q94" s="14">
        <f t="shared" si="1"/>
        <v>0</v>
      </c>
      <c r="R94" s="2" t="str">
        <f t="shared" si="2"/>
        <v>ok</v>
      </c>
      <c r="S94" s="2">
        <f t="shared" si="3"/>
      </c>
    </row>
    <row r="95" spans="3:19" ht="13.5">
      <c r="C95" s="9"/>
      <c r="D95" s="9"/>
      <c r="E95" s="59"/>
      <c r="F95" s="10"/>
      <c r="G95" s="59"/>
      <c r="H95" s="59"/>
      <c r="I95" s="59"/>
      <c r="J95" s="59"/>
      <c r="K95" s="59"/>
      <c r="M95" s="10">
        <v>0</v>
      </c>
      <c r="N95" s="10">
        <f t="shared" si="0"/>
        <v>0</v>
      </c>
      <c r="O95" s="10"/>
      <c r="P95" s="10"/>
      <c r="Q95" s="10">
        <f t="shared" si="1"/>
        <v>0</v>
      </c>
      <c r="R95" s="2" t="str">
        <f t="shared" si="2"/>
        <v>ok</v>
      </c>
      <c r="S95" s="2">
        <f t="shared" si="3"/>
      </c>
    </row>
    <row r="96" spans="3:19" ht="13.5">
      <c r="C96" s="8" t="s">
        <v>95</v>
      </c>
      <c r="D96" s="8"/>
      <c r="E96" s="59"/>
      <c r="F96" s="10"/>
      <c r="G96" s="59"/>
      <c r="H96" s="59"/>
      <c r="I96" s="59"/>
      <c r="J96" s="59"/>
      <c r="K96" s="59"/>
      <c r="M96" s="10">
        <v>0</v>
      </c>
      <c r="N96" s="10">
        <f t="shared" si="0"/>
        <v>0</v>
      </c>
      <c r="O96" s="10"/>
      <c r="P96" s="10"/>
      <c r="Q96" s="10">
        <f t="shared" si="1"/>
        <v>0</v>
      </c>
      <c r="R96" s="2" t="str">
        <f t="shared" si="2"/>
        <v>ok</v>
      </c>
      <c r="S96" s="2">
        <f t="shared" si="3"/>
      </c>
    </row>
    <row r="97" spans="3:19" ht="13.5">
      <c r="C97" s="9" t="s">
        <v>113</v>
      </c>
      <c r="D97" s="9"/>
      <c r="E97" s="88">
        <f>'Income Statement'!B38</f>
        <v>-1797</v>
      </c>
      <c r="F97" s="14"/>
      <c r="G97" s="88">
        <v>-2444</v>
      </c>
      <c r="H97" s="88"/>
      <c r="I97" s="88">
        <f>'Income Statement'!F38</f>
        <v>-3580</v>
      </c>
      <c r="J97" s="88"/>
      <c r="K97" s="88">
        <v>-3931</v>
      </c>
      <c r="M97" s="14">
        <v>-1783</v>
      </c>
      <c r="N97" s="14">
        <f t="shared" si="0"/>
        <v>-1797</v>
      </c>
      <c r="O97" s="14"/>
      <c r="P97" s="14"/>
      <c r="Q97" s="14">
        <f>SUM(M97:P97)</f>
        <v>-3580</v>
      </c>
      <c r="R97" s="2" t="str">
        <f t="shared" si="2"/>
        <v>ok</v>
      </c>
      <c r="S97" s="2">
        <f t="shared" si="3"/>
      </c>
    </row>
    <row r="98" spans="3:19" ht="13.5">
      <c r="C98" s="9" t="s">
        <v>114</v>
      </c>
      <c r="D98" s="9"/>
      <c r="E98" s="59">
        <f>'Income Statement'!B40</f>
        <v>-95</v>
      </c>
      <c r="F98" s="10"/>
      <c r="G98" s="59">
        <v>-613</v>
      </c>
      <c r="H98" s="59"/>
      <c r="I98" s="88">
        <f>'Income Statement'!F40</f>
        <v>-569</v>
      </c>
      <c r="J98" s="59"/>
      <c r="K98" s="59">
        <v>-1092</v>
      </c>
      <c r="M98" s="10">
        <v>-474</v>
      </c>
      <c r="N98" s="10">
        <f t="shared" si="0"/>
        <v>-95</v>
      </c>
      <c r="O98" s="10"/>
      <c r="P98" s="10"/>
      <c r="Q98" s="10">
        <f t="shared" si="1"/>
        <v>-569</v>
      </c>
      <c r="R98" s="2" t="str">
        <f t="shared" si="2"/>
        <v>ok</v>
      </c>
      <c r="S98" s="2">
        <f t="shared" si="3"/>
      </c>
    </row>
    <row r="99" spans="3:19" ht="13.5">
      <c r="C99" s="9"/>
      <c r="D99" s="9"/>
      <c r="E99" s="59"/>
      <c r="F99" s="10"/>
      <c r="G99" s="59"/>
      <c r="H99" s="59"/>
      <c r="I99" s="59"/>
      <c r="J99" s="59"/>
      <c r="K99" s="59"/>
      <c r="M99" s="10">
        <v>0</v>
      </c>
      <c r="N99" s="10">
        <f t="shared" si="0"/>
        <v>0</v>
      </c>
      <c r="O99" s="10"/>
      <c r="P99" s="10"/>
      <c r="Q99" s="10">
        <f t="shared" si="1"/>
        <v>0</v>
      </c>
      <c r="R99" s="2" t="str">
        <f t="shared" si="2"/>
        <v>ok</v>
      </c>
      <c r="S99" s="2">
        <f t="shared" si="3"/>
      </c>
    </row>
    <row r="100" spans="3:19" ht="14.25" thickBot="1">
      <c r="C100" s="8" t="s">
        <v>209</v>
      </c>
      <c r="D100" s="8"/>
      <c r="E100" s="89">
        <f>SUM(E97:E98)</f>
        <v>-1892</v>
      </c>
      <c r="F100" s="14"/>
      <c r="G100" s="89">
        <f>SUM(G97:G98)</f>
        <v>-3057</v>
      </c>
      <c r="H100" s="88"/>
      <c r="I100" s="89">
        <f>SUM(I97:I98)</f>
        <v>-4149</v>
      </c>
      <c r="J100" s="88"/>
      <c r="K100" s="89">
        <f>SUM(K97:K98)</f>
        <v>-5023</v>
      </c>
      <c r="M100" s="32">
        <f>SUM(M97:M99)</f>
        <v>-2257</v>
      </c>
      <c r="N100" s="32">
        <f t="shared" si="0"/>
        <v>-1892</v>
      </c>
      <c r="O100" s="32"/>
      <c r="P100" s="32"/>
      <c r="Q100" s="32">
        <f t="shared" si="1"/>
        <v>-4149</v>
      </c>
      <c r="R100" s="2" t="str">
        <f t="shared" si="2"/>
        <v>ok</v>
      </c>
      <c r="S100" s="2">
        <f t="shared" si="3"/>
      </c>
    </row>
    <row r="101" spans="3:17" ht="14.25" thickTop="1">
      <c r="C101" s="9"/>
      <c r="D101" s="9"/>
      <c r="E101" s="59"/>
      <c r="F101" s="10"/>
      <c r="G101" s="59"/>
      <c r="H101" s="10"/>
      <c r="I101" s="59"/>
      <c r="J101" s="10"/>
      <c r="K101" s="59"/>
      <c r="N101" s="10"/>
      <c r="Q101" s="10"/>
    </row>
    <row r="102" spans="1:9" ht="15" customHeight="1">
      <c r="A102" s="7"/>
      <c r="B102" s="7"/>
      <c r="C102" s="7"/>
      <c r="D102" s="7"/>
      <c r="E102" s="63"/>
      <c r="F102" s="7"/>
      <c r="G102" s="63"/>
      <c r="H102" s="7"/>
      <c r="I102" s="63"/>
    </row>
    <row r="103" spans="1:11" s="9" customFormat="1" ht="12.75">
      <c r="A103" s="8" t="s">
        <v>51</v>
      </c>
      <c r="B103" s="8" t="s">
        <v>52</v>
      </c>
      <c r="E103" s="69"/>
      <c r="G103" s="69"/>
      <c r="I103" s="69"/>
      <c r="K103" s="69"/>
    </row>
    <row r="104" spans="1:11" s="9" customFormat="1" ht="12.75">
      <c r="A104" s="8"/>
      <c r="B104" s="8"/>
      <c r="C104" s="7"/>
      <c r="E104" s="69"/>
      <c r="G104" s="69"/>
      <c r="I104" s="69"/>
      <c r="K104" s="69"/>
    </row>
    <row r="105" spans="1:11" s="9" customFormat="1" ht="33.75" customHeight="1">
      <c r="A105" s="8"/>
      <c r="B105" s="179" t="s">
        <v>226</v>
      </c>
      <c r="C105" s="178"/>
      <c r="D105" s="178"/>
      <c r="E105" s="178"/>
      <c r="F105" s="178"/>
      <c r="G105" s="178"/>
      <c r="H105" s="178"/>
      <c r="I105" s="178"/>
      <c r="J105" s="178"/>
      <c r="K105" s="178"/>
    </row>
    <row r="106" spans="1:11" s="9" customFormat="1" ht="12.75">
      <c r="A106" s="8"/>
      <c r="B106" s="8"/>
      <c r="C106" s="7"/>
      <c r="E106" s="69"/>
      <c r="G106" s="69"/>
      <c r="I106" s="69"/>
      <c r="K106" s="69"/>
    </row>
    <row r="107" spans="1:11" s="9" customFormat="1" ht="12.75">
      <c r="A107" s="8" t="s">
        <v>53</v>
      </c>
      <c r="B107" s="8" t="s">
        <v>54</v>
      </c>
      <c r="E107" s="69"/>
      <c r="G107" s="69"/>
      <c r="I107" s="69"/>
      <c r="K107" s="69"/>
    </row>
    <row r="108" spans="1:11" s="9" customFormat="1" ht="12.75">
      <c r="A108" s="8"/>
      <c r="B108" s="8"/>
      <c r="C108" s="7"/>
      <c r="E108" s="69"/>
      <c r="G108" s="69"/>
      <c r="I108" s="69"/>
      <c r="K108" s="69"/>
    </row>
    <row r="109" spans="1:11" s="9" customFormat="1" ht="33" customHeight="1">
      <c r="A109" s="8"/>
      <c r="B109" s="179" t="s">
        <v>55</v>
      </c>
      <c r="C109" s="178"/>
      <c r="D109" s="178"/>
      <c r="E109" s="178"/>
      <c r="F109" s="178"/>
      <c r="G109" s="178"/>
      <c r="H109" s="178"/>
      <c r="I109" s="178"/>
      <c r="J109" s="178"/>
      <c r="K109" s="178"/>
    </row>
    <row r="110" spans="1:11" s="9" customFormat="1" ht="12.75">
      <c r="A110" s="8"/>
      <c r="B110" s="8"/>
      <c r="C110" s="7"/>
      <c r="E110" s="69"/>
      <c r="G110" s="69"/>
      <c r="I110" s="69"/>
      <c r="K110" s="69"/>
    </row>
    <row r="111" spans="1:11" s="9" customFormat="1" ht="13.5" customHeight="1">
      <c r="A111" s="8" t="s">
        <v>56</v>
      </c>
      <c r="B111" s="180" t="s">
        <v>57</v>
      </c>
      <c r="C111" s="178"/>
      <c r="D111" s="178"/>
      <c r="E111" s="178"/>
      <c r="F111" s="178"/>
      <c r="G111" s="178"/>
      <c r="H111" s="178"/>
      <c r="I111" s="178"/>
      <c r="J111" s="178"/>
      <c r="K111" s="178"/>
    </row>
    <row r="112" spans="1:11" s="9" customFormat="1" ht="12.75">
      <c r="A112" s="8"/>
      <c r="B112" s="8"/>
      <c r="C112" s="7"/>
      <c r="E112" s="69"/>
      <c r="G112" s="69"/>
      <c r="I112" s="69"/>
      <c r="K112" s="69"/>
    </row>
    <row r="113" spans="1:11" s="9" customFormat="1" ht="33.75" customHeight="1">
      <c r="A113" s="8"/>
      <c r="B113" s="179" t="s">
        <v>213</v>
      </c>
      <c r="C113" s="178"/>
      <c r="D113" s="178"/>
      <c r="E113" s="178"/>
      <c r="F113" s="178"/>
      <c r="G113" s="178"/>
      <c r="H113" s="178"/>
      <c r="I113" s="178"/>
      <c r="J113" s="178"/>
      <c r="K113" s="178"/>
    </row>
    <row r="114" spans="1:11" s="9" customFormat="1" ht="12.75">
      <c r="A114" s="8"/>
      <c r="B114" s="8"/>
      <c r="C114" s="7"/>
      <c r="E114" s="69"/>
      <c r="G114" s="69"/>
      <c r="I114" s="69"/>
      <c r="K114" s="69"/>
    </row>
    <row r="115" spans="1:11" s="9" customFormat="1" ht="12.75">
      <c r="A115" s="8" t="s">
        <v>58</v>
      </c>
      <c r="B115" s="156" t="s">
        <v>59</v>
      </c>
      <c r="C115" s="157"/>
      <c r="E115" s="69"/>
      <c r="G115" s="69"/>
      <c r="I115" s="69"/>
      <c r="K115" s="69"/>
    </row>
    <row r="116" spans="1:11" s="9" customFormat="1" ht="12.75">
      <c r="A116" s="8"/>
      <c r="B116" s="8"/>
      <c r="C116" s="7"/>
      <c r="E116" s="69"/>
      <c r="G116" s="69"/>
      <c r="I116" s="69"/>
      <c r="K116" s="69"/>
    </row>
    <row r="117" spans="1:11" s="9" customFormat="1" ht="34.5" customHeight="1">
      <c r="A117" s="8"/>
      <c r="B117" s="179" t="s">
        <v>255</v>
      </c>
      <c r="C117" s="178"/>
      <c r="D117" s="178"/>
      <c r="E117" s="178"/>
      <c r="F117" s="178"/>
      <c r="G117" s="178"/>
      <c r="H117" s="178"/>
      <c r="I117" s="178"/>
      <c r="J117" s="178"/>
      <c r="K117" s="178"/>
    </row>
    <row r="118" spans="1:11" s="9" customFormat="1" ht="12.75">
      <c r="A118" s="8"/>
      <c r="B118" s="8"/>
      <c r="C118" s="7"/>
      <c r="E118" s="69"/>
      <c r="G118" s="69"/>
      <c r="I118" s="69"/>
      <c r="K118" s="69"/>
    </row>
    <row r="119" spans="1:11" s="9" customFormat="1" ht="60" customHeight="1">
      <c r="A119" s="8"/>
      <c r="B119" s="23" t="s">
        <v>212</v>
      </c>
      <c r="C119" s="175" t="s">
        <v>0</v>
      </c>
      <c r="D119" s="175"/>
      <c r="E119" s="175"/>
      <c r="F119" s="175"/>
      <c r="G119" s="175"/>
      <c r="H119" s="175"/>
      <c r="I119" s="175"/>
      <c r="J119" s="175"/>
      <c r="K119" s="175"/>
    </row>
    <row r="120" spans="1:11" s="9" customFormat="1" ht="36" customHeight="1">
      <c r="A120" s="8"/>
      <c r="B120" s="23" t="s">
        <v>1</v>
      </c>
      <c r="C120" s="175" t="s">
        <v>2</v>
      </c>
      <c r="D120" s="175"/>
      <c r="E120" s="175"/>
      <c r="F120" s="175"/>
      <c r="G120" s="175"/>
      <c r="H120" s="175"/>
      <c r="I120" s="175"/>
      <c r="J120" s="175"/>
      <c r="K120" s="175"/>
    </row>
    <row r="121" spans="1:11" s="9" customFormat="1" ht="36" customHeight="1">
      <c r="A121" s="8"/>
      <c r="B121" s="23" t="s">
        <v>3</v>
      </c>
      <c r="C121" s="175" t="s">
        <v>4</v>
      </c>
      <c r="D121" s="175"/>
      <c r="E121" s="175"/>
      <c r="F121" s="175"/>
      <c r="G121" s="175"/>
      <c r="H121" s="175"/>
      <c r="I121" s="175"/>
      <c r="J121" s="175"/>
      <c r="K121" s="175"/>
    </row>
    <row r="122" spans="1:11" s="9" customFormat="1" ht="36.75" customHeight="1">
      <c r="A122" s="8"/>
      <c r="B122" s="23" t="s">
        <v>5</v>
      </c>
      <c r="C122" s="175" t="s">
        <v>9</v>
      </c>
      <c r="D122" s="175"/>
      <c r="E122" s="175"/>
      <c r="F122" s="175"/>
      <c r="G122" s="175"/>
      <c r="H122" s="175"/>
      <c r="I122" s="175"/>
      <c r="J122" s="175"/>
      <c r="K122" s="175"/>
    </row>
    <row r="123" spans="1:11" s="9" customFormat="1" ht="36" customHeight="1">
      <c r="A123" s="8"/>
      <c r="B123" s="23" t="s">
        <v>6</v>
      </c>
      <c r="C123" s="175" t="s">
        <v>8</v>
      </c>
      <c r="D123" s="175"/>
      <c r="E123" s="175"/>
      <c r="F123" s="175"/>
      <c r="G123" s="175"/>
      <c r="H123" s="175"/>
      <c r="I123" s="175"/>
      <c r="J123" s="175"/>
      <c r="K123" s="175"/>
    </row>
    <row r="124" spans="1:11" s="9" customFormat="1" ht="36" customHeight="1">
      <c r="A124" s="8"/>
      <c r="B124" s="23" t="s">
        <v>7</v>
      </c>
      <c r="C124" s="175" t="s">
        <v>10</v>
      </c>
      <c r="D124" s="175"/>
      <c r="E124" s="175"/>
      <c r="F124" s="175"/>
      <c r="G124" s="175"/>
      <c r="H124" s="175"/>
      <c r="I124" s="175"/>
      <c r="J124" s="175"/>
      <c r="K124" s="175"/>
    </row>
    <row r="127" spans="1:11" s="9" customFormat="1" ht="12.75">
      <c r="A127" s="22" t="str">
        <f>A1</f>
        <v>ASTRAL SUPREME BERHAD</v>
      </c>
      <c r="B127" s="22"/>
      <c r="C127" s="7"/>
      <c r="E127" s="59"/>
      <c r="F127" s="10"/>
      <c r="G127" s="59"/>
      <c r="H127" s="10"/>
      <c r="I127" s="59"/>
      <c r="K127" s="59"/>
    </row>
    <row r="128" spans="1:11" s="9" customFormat="1" ht="12.75">
      <c r="A128" s="22" t="str">
        <f>A2</f>
        <v>UNAUDITED QUARTERLY REPORT ON THE CONSOLIDATED RESULTS</v>
      </c>
      <c r="B128" s="22"/>
      <c r="C128" s="47"/>
      <c r="E128" s="69"/>
      <c r="G128" s="69"/>
      <c r="H128" s="10"/>
      <c r="I128" s="59"/>
      <c r="J128" s="10"/>
      <c r="K128" s="59"/>
    </row>
    <row r="129" spans="1:11" s="9" customFormat="1" ht="12.75">
      <c r="A129" s="22" t="str">
        <f>A3</f>
        <v>FOR THE FINANCIAL QUARTER ENDED 30 JUNE 2008</v>
      </c>
      <c r="B129" s="22"/>
      <c r="C129" s="7"/>
      <c r="E129" s="69"/>
      <c r="G129" s="69"/>
      <c r="H129" s="10"/>
      <c r="I129" s="59"/>
      <c r="J129" s="10"/>
      <c r="K129" s="59"/>
    </row>
    <row r="130" spans="1:11" s="9" customFormat="1" ht="12.75">
      <c r="A130" s="22"/>
      <c r="B130" s="22"/>
      <c r="C130" s="7"/>
      <c r="E130" s="69"/>
      <c r="G130" s="69"/>
      <c r="H130" s="10"/>
      <c r="I130" s="59"/>
      <c r="J130" s="10"/>
      <c r="K130" s="59"/>
    </row>
    <row r="131" spans="1:11" s="9" customFormat="1" ht="12.75">
      <c r="A131" s="22"/>
      <c r="B131" s="22"/>
      <c r="C131" s="7"/>
      <c r="E131" s="69"/>
      <c r="G131" s="69"/>
      <c r="H131" s="10"/>
      <c r="I131" s="59"/>
      <c r="J131" s="10"/>
      <c r="K131" s="59"/>
    </row>
    <row r="132" spans="1:11" s="9" customFormat="1" ht="13.5">
      <c r="A132" s="176" t="s">
        <v>170</v>
      </c>
      <c r="B132" s="176"/>
      <c r="C132" s="177"/>
      <c r="D132" s="178"/>
      <c r="E132" s="178"/>
      <c r="F132" s="178"/>
      <c r="G132" s="178"/>
      <c r="H132" s="178"/>
      <c r="I132" s="178"/>
      <c r="J132" s="178"/>
      <c r="K132" s="178"/>
    </row>
    <row r="133" spans="1:11" s="9" customFormat="1" ht="12.75">
      <c r="A133" s="22" t="s">
        <v>169</v>
      </c>
      <c r="B133" s="22"/>
      <c r="C133" s="47"/>
      <c r="E133" s="69"/>
      <c r="G133" s="69"/>
      <c r="H133" s="10"/>
      <c r="I133" s="59"/>
      <c r="J133" s="10"/>
      <c r="K133" s="59"/>
    </row>
    <row r="134" spans="1:11" s="9" customFormat="1" ht="12.75">
      <c r="A134" s="22"/>
      <c r="B134" s="22"/>
      <c r="C134" s="47"/>
      <c r="E134" s="69"/>
      <c r="G134" s="69"/>
      <c r="H134" s="10"/>
      <c r="I134" s="59"/>
      <c r="J134" s="10"/>
      <c r="K134" s="59"/>
    </row>
    <row r="135" spans="1:11" s="9" customFormat="1" ht="12.75">
      <c r="A135" s="51" t="s">
        <v>165</v>
      </c>
      <c r="B135" s="8" t="s">
        <v>69</v>
      </c>
      <c r="E135" s="69"/>
      <c r="G135" s="69"/>
      <c r="I135" s="69"/>
      <c r="K135" s="69"/>
    </row>
    <row r="136" spans="1:11" s="9" customFormat="1" ht="12.75">
      <c r="A136" s="22"/>
      <c r="B136" s="22"/>
      <c r="C136" s="7"/>
      <c r="E136" s="69"/>
      <c r="G136" s="69"/>
      <c r="I136" s="69"/>
      <c r="K136" s="69"/>
    </row>
    <row r="137" spans="1:11" s="69" customFormat="1" ht="60" customHeight="1">
      <c r="A137" s="101"/>
      <c r="B137" s="175" t="s">
        <v>258</v>
      </c>
      <c r="C137" s="174"/>
      <c r="D137" s="174"/>
      <c r="E137" s="174"/>
      <c r="F137" s="174"/>
      <c r="G137" s="174"/>
      <c r="H137" s="174"/>
      <c r="I137" s="174"/>
      <c r="J137" s="174"/>
      <c r="K137" s="174"/>
    </row>
    <row r="138" spans="1:11" s="69" customFormat="1" ht="58.5" customHeight="1">
      <c r="A138" s="101"/>
      <c r="B138" s="175" t="s">
        <v>259</v>
      </c>
      <c r="C138" s="174"/>
      <c r="D138" s="174"/>
      <c r="E138" s="174"/>
      <c r="F138" s="174"/>
      <c r="G138" s="174"/>
      <c r="H138" s="174"/>
      <c r="I138" s="174"/>
      <c r="J138" s="174"/>
      <c r="K138" s="174"/>
    </row>
    <row r="139" spans="1:11" s="9" customFormat="1" ht="13.5">
      <c r="A139" s="22"/>
      <c r="B139" s="101"/>
      <c r="C139" s="58"/>
      <c r="D139" s="100"/>
      <c r="E139" s="100"/>
      <c r="F139" s="100"/>
      <c r="G139" s="100"/>
      <c r="H139" s="100"/>
      <c r="I139" s="100"/>
      <c r="J139" s="100"/>
      <c r="K139" s="100"/>
    </row>
    <row r="140" spans="1:11" s="9" customFormat="1" ht="29.25" customHeight="1">
      <c r="A140" s="22" t="s">
        <v>168</v>
      </c>
      <c r="B140" s="173" t="s">
        <v>70</v>
      </c>
      <c r="C140" s="174"/>
      <c r="D140" s="174"/>
      <c r="E140" s="174"/>
      <c r="F140" s="174"/>
      <c r="G140" s="174"/>
      <c r="H140" s="174"/>
      <c r="I140" s="174"/>
      <c r="J140" s="174"/>
      <c r="K140" s="174"/>
    </row>
    <row r="141" spans="1:11" s="9" customFormat="1" ht="12.75">
      <c r="A141" s="22"/>
      <c r="B141" s="101"/>
      <c r="C141" s="58"/>
      <c r="D141" s="69"/>
      <c r="E141" s="69"/>
      <c r="F141" s="69"/>
      <c r="G141" s="69"/>
      <c r="H141" s="69"/>
      <c r="I141" s="69"/>
      <c r="J141" s="69"/>
      <c r="K141" s="69"/>
    </row>
    <row r="142" spans="1:11" s="69" customFormat="1" ht="60" customHeight="1">
      <c r="A142" s="101"/>
      <c r="B142" s="159" t="s">
        <v>260</v>
      </c>
      <c r="C142" s="174"/>
      <c r="D142" s="174"/>
      <c r="E142" s="174"/>
      <c r="F142" s="174"/>
      <c r="G142" s="174"/>
      <c r="H142" s="174"/>
      <c r="I142" s="174"/>
      <c r="J142" s="174"/>
      <c r="K142" s="174"/>
    </row>
    <row r="143" spans="1:11" s="69" customFormat="1" ht="47.25" customHeight="1">
      <c r="A143" s="101"/>
      <c r="B143" s="159" t="s">
        <v>261</v>
      </c>
      <c r="C143" s="174"/>
      <c r="D143" s="174"/>
      <c r="E143" s="174"/>
      <c r="F143" s="174"/>
      <c r="G143" s="174"/>
      <c r="H143" s="174"/>
      <c r="I143" s="174"/>
      <c r="J143" s="174"/>
      <c r="K143" s="174"/>
    </row>
    <row r="144" spans="1:11" s="9" customFormat="1" ht="12.75">
      <c r="A144" s="22"/>
      <c r="B144" s="101"/>
      <c r="C144" s="63"/>
      <c r="D144" s="69"/>
      <c r="E144" s="69"/>
      <c r="F144" s="69"/>
      <c r="G144" s="69"/>
      <c r="H144" s="69"/>
      <c r="I144" s="69"/>
      <c r="J144" s="69"/>
      <c r="K144" s="69"/>
    </row>
    <row r="145" spans="1:11" s="9" customFormat="1" ht="13.5">
      <c r="A145" s="22" t="s">
        <v>33</v>
      </c>
      <c r="B145" s="180" t="s">
        <v>71</v>
      </c>
      <c r="C145" s="177"/>
      <c r="E145" s="69"/>
      <c r="G145" s="69"/>
      <c r="I145" s="69"/>
      <c r="K145" s="69"/>
    </row>
    <row r="146" spans="1:11" s="9" customFormat="1" ht="12.75">
      <c r="A146" s="22"/>
      <c r="B146" s="22"/>
      <c r="C146" s="7"/>
      <c r="E146" s="69"/>
      <c r="G146" s="69"/>
      <c r="I146" s="69"/>
      <c r="K146" s="69"/>
    </row>
    <row r="147" spans="1:11" s="9" customFormat="1" ht="43.5" customHeight="1">
      <c r="A147" s="22"/>
      <c r="B147" s="179" t="s">
        <v>72</v>
      </c>
      <c r="C147" s="178"/>
      <c r="D147" s="178"/>
      <c r="E147" s="178"/>
      <c r="F147" s="178"/>
      <c r="G147" s="178"/>
      <c r="H147" s="178"/>
      <c r="I147" s="178"/>
      <c r="J147" s="178"/>
      <c r="K147" s="178"/>
    </row>
    <row r="148" spans="1:11" s="9" customFormat="1" ht="12.75">
      <c r="A148" s="22"/>
      <c r="B148" s="22"/>
      <c r="C148" s="7"/>
      <c r="E148" s="69"/>
      <c r="G148" s="69"/>
      <c r="I148" s="69"/>
      <c r="K148" s="69"/>
    </row>
    <row r="149" spans="1:11" s="9" customFormat="1" ht="13.5">
      <c r="A149" s="22" t="s">
        <v>37</v>
      </c>
      <c r="B149" s="22" t="s">
        <v>11</v>
      </c>
      <c r="C149" s="180" t="s">
        <v>12</v>
      </c>
      <c r="D149" s="178"/>
      <c r="E149" s="178"/>
      <c r="F149" s="178"/>
      <c r="G149" s="178"/>
      <c r="H149" s="178"/>
      <c r="I149" s="178"/>
      <c r="J149" s="178"/>
      <c r="K149" s="178"/>
    </row>
    <row r="150" spans="1:11" s="9" customFormat="1" ht="12.75">
      <c r="A150" s="22"/>
      <c r="B150" s="22"/>
      <c r="C150" s="7"/>
      <c r="E150" s="69"/>
      <c r="G150" s="69"/>
      <c r="I150" s="69"/>
      <c r="K150" s="69"/>
    </row>
    <row r="151" spans="3:11" s="9" customFormat="1" ht="12.75">
      <c r="C151" s="23" t="s">
        <v>13</v>
      </c>
      <c r="E151" s="69"/>
      <c r="G151" s="69"/>
      <c r="I151" s="69"/>
      <c r="K151" s="69"/>
    </row>
    <row r="152" spans="3:11" s="9" customFormat="1" ht="12.75">
      <c r="C152" s="23"/>
      <c r="E152" s="69"/>
      <c r="G152" s="69"/>
      <c r="I152" s="69"/>
      <c r="K152" s="69"/>
    </row>
    <row r="153" spans="2:11" s="9" customFormat="1" ht="13.5">
      <c r="B153" s="8" t="s">
        <v>14</v>
      </c>
      <c r="C153" s="180" t="s">
        <v>15</v>
      </c>
      <c r="D153" s="178"/>
      <c r="E153" s="178"/>
      <c r="F153" s="178"/>
      <c r="G153" s="178"/>
      <c r="H153" s="178"/>
      <c r="I153" s="178"/>
      <c r="J153" s="178"/>
      <c r="K153" s="178"/>
    </row>
    <row r="154" spans="3:11" s="9" customFormat="1" ht="12.75">
      <c r="C154" s="7"/>
      <c r="E154" s="69"/>
      <c r="G154" s="69"/>
      <c r="I154" s="69"/>
      <c r="K154" s="69"/>
    </row>
    <row r="155" spans="3:11" s="9" customFormat="1" ht="12.75">
      <c r="C155" s="23" t="s">
        <v>13</v>
      </c>
      <c r="E155" s="69"/>
      <c r="G155" s="69"/>
      <c r="I155" s="69"/>
      <c r="K155" s="69"/>
    </row>
    <row r="156" spans="3:11" s="9" customFormat="1" ht="12.75">
      <c r="C156" s="23"/>
      <c r="E156" s="69"/>
      <c r="G156" s="69"/>
      <c r="I156" s="69"/>
      <c r="K156" s="69"/>
    </row>
    <row r="157" spans="1:11" s="9" customFormat="1" ht="12.75">
      <c r="A157" s="22"/>
      <c r="B157" s="22"/>
      <c r="C157" s="7"/>
      <c r="E157" s="69"/>
      <c r="G157" s="69"/>
      <c r="I157" s="69"/>
      <c r="K157" s="69"/>
    </row>
    <row r="158" spans="1:9" ht="13.5">
      <c r="A158" s="8" t="s">
        <v>39</v>
      </c>
      <c r="B158" s="8" t="s">
        <v>83</v>
      </c>
      <c r="D158" s="10"/>
      <c r="E158" s="59"/>
      <c r="F158" s="10"/>
      <c r="G158" s="59"/>
      <c r="H158" s="10"/>
      <c r="I158" s="74"/>
    </row>
    <row r="159" spans="1:11" ht="13.5" customHeight="1">
      <c r="A159" s="9"/>
      <c r="B159" s="9"/>
      <c r="C159" s="9"/>
      <c r="D159" s="9"/>
      <c r="E159" s="182" t="str">
        <f>E56</f>
        <v>3 months ended</v>
      </c>
      <c r="F159" s="160"/>
      <c r="G159" s="160"/>
      <c r="H159" s="52"/>
      <c r="I159" s="182" t="str">
        <f>I56</f>
        <v>6 months ended</v>
      </c>
      <c r="J159" s="160"/>
      <c r="K159" s="160"/>
    </row>
    <row r="160" spans="1:11" s="30" customFormat="1" ht="13.5">
      <c r="A160" s="53"/>
      <c r="B160" s="53"/>
      <c r="C160" s="28"/>
      <c r="D160" s="28"/>
      <c r="E160" s="86">
        <f>E57</f>
        <v>39629</v>
      </c>
      <c r="F160" s="29"/>
      <c r="G160" s="86">
        <f aca="true" t="shared" si="4" ref="G160:K161">G57</f>
        <v>39263</v>
      </c>
      <c r="H160" s="86"/>
      <c r="I160" s="86">
        <f t="shared" si="4"/>
        <v>39629</v>
      </c>
      <c r="J160" s="86"/>
      <c r="K160" s="86">
        <f t="shared" si="4"/>
        <v>39263</v>
      </c>
    </row>
    <row r="161" spans="1:11" ht="13.5">
      <c r="A161" s="8"/>
      <c r="B161" s="8"/>
      <c r="C161" s="39"/>
      <c r="D161" s="39"/>
      <c r="E161" s="96" t="str">
        <f>E58</f>
        <v>RM'000</v>
      </c>
      <c r="F161" s="81"/>
      <c r="G161" s="96" t="str">
        <f t="shared" si="4"/>
        <v>RM'000</v>
      </c>
      <c r="H161" s="96"/>
      <c r="I161" s="96" t="str">
        <f t="shared" si="4"/>
        <v>RM'000</v>
      </c>
      <c r="J161" s="96"/>
      <c r="K161" s="96" t="str">
        <f t="shared" si="4"/>
        <v>RM'000</v>
      </c>
    </row>
    <row r="162" spans="1:11" ht="13.5">
      <c r="A162" s="8"/>
      <c r="B162" s="9" t="s">
        <v>171</v>
      </c>
      <c r="D162" s="9"/>
      <c r="E162" s="59"/>
      <c r="F162" s="10"/>
      <c r="G162" s="59"/>
      <c r="H162" s="59"/>
      <c r="I162" s="59"/>
      <c r="J162" s="59"/>
      <c r="K162" s="59"/>
    </row>
    <row r="163" spans="1:11" ht="13.5">
      <c r="A163" s="8"/>
      <c r="B163" s="31" t="s">
        <v>172</v>
      </c>
      <c r="D163" s="31"/>
      <c r="E163" s="132">
        <v>0</v>
      </c>
      <c r="F163" s="133"/>
      <c r="G163" s="132">
        <v>0</v>
      </c>
      <c r="H163" s="132"/>
      <c r="I163" s="132">
        <v>8</v>
      </c>
      <c r="J163" s="132"/>
      <c r="K163" s="132">
        <v>3</v>
      </c>
    </row>
    <row r="164" spans="1:11" ht="13.5">
      <c r="A164" s="8"/>
      <c r="B164" s="31" t="s">
        <v>173</v>
      </c>
      <c r="D164" s="31"/>
      <c r="E164" s="132">
        <v>0</v>
      </c>
      <c r="F164" s="133"/>
      <c r="G164" s="132">
        <v>0</v>
      </c>
      <c r="H164" s="132"/>
      <c r="I164" s="132">
        <v>0</v>
      </c>
      <c r="J164" s="132"/>
      <c r="K164" s="132">
        <v>0</v>
      </c>
    </row>
    <row r="165" spans="1:11" ht="13.5">
      <c r="A165" s="8"/>
      <c r="B165" s="31" t="s">
        <v>219</v>
      </c>
      <c r="D165" s="31"/>
      <c r="E165" s="132">
        <v>-1</v>
      </c>
      <c r="F165" s="133"/>
      <c r="G165" s="132">
        <v>0</v>
      </c>
      <c r="H165" s="132"/>
      <c r="I165" s="132">
        <v>-1</v>
      </c>
      <c r="J165" s="132"/>
      <c r="K165" s="132">
        <v>0</v>
      </c>
    </row>
    <row r="166" spans="1:11" ht="13.5">
      <c r="A166" s="8"/>
      <c r="B166" s="8"/>
      <c r="C166" s="9"/>
      <c r="D166" s="9"/>
      <c r="E166" s="134">
        <f>SUM(E163:E165)</f>
        <v>-1</v>
      </c>
      <c r="F166" s="135"/>
      <c r="G166" s="134">
        <f>SUM(G163:G165)</f>
        <v>0</v>
      </c>
      <c r="H166" s="136"/>
      <c r="I166" s="134">
        <f>SUM(I163:I165)</f>
        <v>7</v>
      </c>
      <c r="J166" s="134"/>
      <c r="K166" s="134">
        <f>SUM(K163:K165)</f>
        <v>3</v>
      </c>
    </row>
    <row r="167" spans="1:9" ht="13.5">
      <c r="A167" s="8"/>
      <c r="B167" s="8"/>
      <c r="C167" s="8"/>
      <c r="D167" s="10"/>
      <c r="E167" s="59"/>
      <c r="F167" s="10"/>
      <c r="G167" s="59"/>
      <c r="H167" s="10"/>
      <c r="I167" s="59"/>
    </row>
    <row r="168" spans="1:11" s="38" customFormat="1" ht="13.5">
      <c r="A168" s="8"/>
      <c r="B168" s="9" t="s">
        <v>175</v>
      </c>
      <c r="D168" s="10"/>
      <c r="E168" s="59"/>
      <c r="F168" s="10"/>
      <c r="G168" s="59"/>
      <c r="H168" s="10"/>
      <c r="I168" s="72"/>
      <c r="K168" s="72"/>
    </row>
    <row r="169" spans="1:11" s="38" customFormat="1" ht="13.5">
      <c r="A169" s="8"/>
      <c r="B169" s="8"/>
      <c r="C169" s="9"/>
      <c r="D169" s="10"/>
      <c r="E169" s="59"/>
      <c r="F169" s="10"/>
      <c r="G169" s="59"/>
      <c r="H169" s="10"/>
      <c r="I169" s="72"/>
      <c r="K169" s="72"/>
    </row>
    <row r="170" spans="1:9" ht="13.5">
      <c r="A170" s="8" t="s">
        <v>42</v>
      </c>
      <c r="B170" s="8" t="s">
        <v>202</v>
      </c>
      <c r="C170" s="2"/>
      <c r="D170" s="10"/>
      <c r="E170" s="10"/>
      <c r="F170" s="10"/>
      <c r="G170" s="59"/>
      <c r="H170" s="10"/>
      <c r="I170" s="2"/>
    </row>
    <row r="171" spans="1:9" ht="13.5">
      <c r="A171" s="8"/>
      <c r="B171" s="8"/>
      <c r="C171" s="9"/>
      <c r="D171" s="10"/>
      <c r="E171" s="10"/>
      <c r="F171" s="10"/>
      <c r="G171" s="59"/>
      <c r="H171" s="10"/>
      <c r="I171" s="2"/>
    </row>
    <row r="172" spans="1:11" ht="26.25" customHeight="1">
      <c r="A172" s="8"/>
      <c r="B172" s="186" t="s">
        <v>246</v>
      </c>
      <c r="C172" s="172"/>
      <c r="D172" s="172"/>
      <c r="E172" s="172"/>
      <c r="F172" s="172"/>
      <c r="G172" s="172"/>
      <c r="H172" s="172"/>
      <c r="I172" s="172"/>
      <c r="J172" s="172"/>
      <c r="K172" s="172"/>
    </row>
    <row r="173" spans="1:9" ht="13.5">
      <c r="A173" s="8"/>
      <c r="B173" s="9" t="s">
        <v>247</v>
      </c>
      <c r="C173" s="9"/>
      <c r="D173" s="10"/>
      <c r="E173" s="10"/>
      <c r="F173" s="10"/>
      <c r="G173" s="59"/>
      <c r="H173" s="10"/>
      <c r="I173" s="2"/>
    </row>
    <row r="174" spans="1:9" ht="13.5" customHeight="1">
      <c r="A174" s="9"/>
      <c r="C174" s="9"/>
      <c r="D174" s="10"/>
      <c r="E174" s="10"/>
      <c r="F174" s="10"/>
      <c r="G174" s="59"/>
      <c r="H174" s="10"/>
      <c r="I174" s="2"/>
    </row>
    <row r="175" spans="1:11" s="30" customFormat="1" ht="15">
      <c r="A175" s="53"/>
      <c r="B175" s="9"/>
      <c r="C175" s="9"/>
      <c r="D175" s="9"/>
      <c r="E175" s="182" t="str">
        <f>E159</f>
        <v>3 months ended</v>
      </c>
      <c r="F175" s="160"/>
      <c r="G175" s="160"/>
      <c r="H175" s="52"/>
      <c r="I175" s="182" t="str">
        <f>I159</f>
        <v>6 months ended</v>
      </c>
      <c r="J175" s="160"/>
      <c r="K175" s="160"/>
    </row>
    <row r="176" spans="1:11" ht="13.5">
      <c r="A176" s="8"/>
      <c r="B176" s="53"/>
      <c r="C176" s="28"/>
      <c r="D176" s="28"/>
      <c r="E176" s="29">
        <f>E160</f>
        <v>39629</v>
      </c>
      <c r="F176" s="29"/>
      <c r="G176" s="29">
        <f>G160</f>
        <v>39263</v>
      </c>
      <c r="H176" s="86"/>
      <c r="I176" s="86">
        <f>I160</f>
        <v>39629</v>
      </c>
      <c r="J176" s="86"/>
      <c r="K176" s="86">
        <f>K160</f>
        <v>39263</v>
      </c>
    </row>
    <row r="177" spans="1:11" ht="13.5">
      <c r="A177" s="8"/>
      <c r="B177" s="8"/>
      <c r="C177" s="39"/>
      <c r="D177" s="39"/>
      <c r="E177" s="29" t="str">
        <f>E161</f>
        <v>RM'000</v>
      </c>
      <c r="F177" s="29"/>
      <c r="G177" s="29" t="str">
        <f>G161</f>
        <v>RM'000</v>
      </c>
      <c r="H177" s="96"/>
      <c r="I177" s="86" t="str">
        <f>I161</f>
        <v>RM'000</v>
      </c>
      <c r="J177" s="86"/>
      <c r="K177" s="86" t="str">
        <f>K161</f>
        <v>RM'000</v>
      </c>
    </row>
    <row r="178" spans="1:9" ht="13.5">
      <c r="A178" s="8"/>
      <c r="B178" s="9"/>
      <c r="C178" s="9"/>
      <c r="D178" s="10"/>
      <c r="E178" s="10"/>
      <c r="F178" s="10"/>
      <c r="G178" s="59"/>
      <c r="H178" s="10"/>
      <c r="I178" s="2"/>
    </row>
    <row r="179" spans="1:9" ht="13.5">
      <c r="A179" s="9"/>
      <c r="B179" s="9" t="s">
        <v>248</v>
      </c>
      <c r="C179" s="9"/>
      <c r="D179" s="10"/>
      <c r="E179" s="10"/>
      <c r="F179" s="10"/>
      <c r="G179" s="59"/>
      <c r="H179" s="10"/>
      <c r="I179" s="2"/>
    </row>
    <row r="180" spans="1:11" ht="14.25" thickBot="1">
      <c r="A180" s="8"/>
      <c r="B180" s="9" t="s">
        <v>249</v>
      </c>
      <c r="C180" s="9"/>
      <c r="D180" s="10"/>
      <c r="E180" s="5">
        <v>528</v>
      </c>
      <c r="F180" s="5"/>
      <c r="G180" s="94">
        <v>0</v>
      </c>
      <c r="H180" s="10"/>
      <c r="I180" s="5">
        <v>528</v>
      </c>
      <c r="J180" s="131"/>
      <c r="K180" s="137">
        <v>0</v>
      </c>
    </row>
    <row r="181" spans="1:9" ht="13.5">
      <c r="A181" s="8"/>
      <c r="B181" s="8"/>
      <c r="C181" s="9"/>
      <c r="D181" s="10"/>
      <c r="E181" s="10"/>
      <c r="F181" s="10"/>
      <c r="G181" s="59"/>
      <c r="H181" s="10"/>
      <c r="I181" s="2"/>
    </row>
    <row r="182" spans="1:11" s="38" customFormat="1" ht="13.5">
      <c r="A182" s="8" t="s">
        <v>45</v>
      </c>
      <c r="B182" s="8" t="s">
        <v>174</v>
      </c>
      <c r="D182" s="10"/>
      <c r="E182" s="59"/>
      <c r="F182" s="10"/>
      <c r="G182" s="59"/>
      <c r="H182" s="10"/>
      <c r="I182" s="72"/>
      <c r="K182" s="72"/>
    </row>
    <row r="183" spans="1:11" s="38" customFormat="1" ht="13.5">
      <c r="A183" s="8"/>
      <c r="B183" s="8"/>
      <c r="C183" s="9"/>
      <c r="D183" s="10"/>
      <c r="E183" s="59"/>
      <c r="F183" s="10"/>
      <c r="G183" s="59"/>
      <c r="H183" s="10"/>
      <c r="I183" s="72"/>
      <c r="K183" s="72"/>
    </row>
    <row r="184" spans="1:11" ht="13.5">
      <c r="A184" s="8"/>
      <c r="B184" s="157" t="s">
        <v>191</v>
      </c>
      <c r="C184" s="178"/>
      <c r="D184" s="178"/>
      <c r="E184" s="178"/>
      <c r="F184" s="178"/>
      <c r="G184" s="178"/>
      <c r="H184" s="178"/>
      <c r="I184" s="178"/>
      <c r="J184" s="178"/>
      <c r="K184" s="178"/>
    </row>
    <row r="185" spans="1:9" ht="13.5">
      <c r="A185" s="8"/>
      <c r="B185" s="8"/>
      <c r="C185" s="39"/>
      <c r="D185" s="10"/>
      <c r="E185" s="59"/>
      <c r="F185" s="10"/>
      <c r="G185" s="59"/>
      <c r="H185" s="10"/>
      <c r="I185" s="74"/>
    </row>
    <row r="186" spans="1:9" ht="13.5">
      <c r="A186" s="8" t="s">
        <v>49</v>
      </c>
      <c r="B186" s="8" t="s">
        <v>176</v>
      </c>
      <c r="D186" s="10"/>
      <c r="E186" s="59"/>
      <c r="F186" s="10"/>
      <c r="G186" s="59"/>
      <c r="H186" s="10"/>
      <c r="I186" s="74"/>
    </row>
    <row r="187" spans="1:12" ht="13.5">
      <c r="A187" s="8"/>
      <c r="B187" s="8"/>
      <c r="C187" s="8"/>
      <c r="D187" s="10"/>
      <c r="E187" s="59"/>
      <c r="F187" s="10"/>
      <c r="G187" s="59"/>
      <c r="H187" s="10"/>
      <c r="I187" s="74"/>
      <c r="L187" s="4"/>
    </row>
    <row r="188" spans="1:12" ht="13.5">
      <c r="A188" s="8"/>
      <c r="B188" s="9" t="s">
        <v>11</v>
      </c>
      <c r="C188" s="9" t="s">
        <v>16</v>
      </c>
      <c r="D188" s="14"/>
      <c r="E188" s="88"/>
      <c r="F188" s="14"/>
      <c r="G188" s="88"/>
      <c r="H188" s="14"/>
      <c r="I188" s="74"/>
      <c r="K188" s="99"/>
      <c r="L188" s="4"/>
    </row>
    <row r="189" spans="1:12" ht="13.5">
      <c r="A189" s="8"/>
      <c r="B189" s="8"/>
      <c r="C189" s="9"/>
      <c r="D189" s="14"/>
      <c r="E189" s="88"/>
      <c r="F189" s="14"/>
      <c r="G189" s="88"/>
      <c r="H189" s="14"/>
      <c r="I189" s="74"/>
      <c r="K189" s="99"/>
      <c r="L189" s="4"/>
    </row>
    <row r="190" spans="1:12" ht="27" customHeight="1">
      <c r="A190" s="8"/>
      <c r="B190" s="8"/>
      <c r="C190" s="183" t="s">
        <v>238</v>
      </c>
      <c r="D190" s="184"/>
      <c r="E190" s="184"/>
      <c r="F190" s="184"/>
      <c r="G190" s="184"/>
      <c r="H190" s="184"/>
      <c r="I190" s="184"/>
      <c r="J190" s="184"/>
      <c r="K190" s="184"/>
      <c r="L190" s="4"/>
    </row>
    <row r="191" spans="1:12" ht="13.5">
      <c r="A191" s="8"/>
      <c r="B191" s="8"/>
      <c r="C191" s="170"/>
      <c r="D191" s="185"/>
      <c r="E191" s="185"/>
      <c r="F191" s="185"/>
      <c r="G191" s="185"/>
      <c r="H191" s="185"/>
      <c r="I191" s="185"/>
      <c r="J191" s="185"/>
      <c r="K191" s="185"/>
      <c r="L191" s="4"/>
    </row>
    <row r="192" spans="1:12" ht="13.5">
      <c r="A192" s="8"/>
      <c r="B192" s="9" t="s">
        <v>14</v>
      </c>
      <c r="C192" s="9" t="s">
        <v>17</v>
      </c>
      <c r="D192" s="14"/>
      <c r="E192" s="88"/>
      <c r="F192" s="14"/>
      <c r="G192" s="88"/>
      <c r="H192" s="14"/>
      <c r="I192" s="74"/>
      <c r="K192" s="99"/>
      <c r="L192" s="4"/>
    </row>
    <row r="193" spans="1:12" ht="13.5">
      <c r="A193" s="8"/>
      <c r="B193" s="8"/>
      <c r="C193" s="9"/>
      <c r="D193" s="14"/>
      <c r="E193" s="88"/>
      <c r="F193" s="14"/>
      <c r="G193" s="88"/>
      <c r="H193" s="14"/>
      <c r="I193" s="74"/>
      <c r="K193" s="99"/>
      <c r="L193" s="4"/>
    </row>
    <row r="194" spans="1:12" ht="13.5">
      <c r="A194" s="8"/>
      <c r="B194" s="8"/>
      <c r="C194" s="9" t="s">
        <v>18</v>
      </c>
      <c r="D194" s="14"/>
      <c r="E194" s="88"/>
      <c r="F194" s="14"/>
      <c r="G194" s="88"/>
      <c r="H194" s="14"/>
      <c r="I194" s="74"/>
      <c r="K194" s="99"/>
      <c r="L194" s="4"/>
    </row>
    <row r="195" spans="1:12" ht="13.5">
      <c r="A195" s="8"/>
      <c r="B195" s="8"/>
      <c r="C195" s="9"/>
      <c r="D195" s="14"/>
      <c r="E195" s="88"/>
      <c r="F195" s="14"/>
      <c r="G195" s="88"/>
      <c r="H195" s="14"/>
      <c r="I195" s="74"/>
      <c r="K195" s="99"/>
      <c r="L195" s="4"/>
    </row>
    <row r="196" spans="1:12" ht="13.5">
      <c r="A196" s="8" t="s">
        <v>182</v>
      </c>
      <c r="B196" s="8" t="s">
        <v>177</v>
      </c>
      <c r="C196" s="2"/>
      <c r="D196" s="14"/>
      <c r="E196" s="88"/>
      <c r="F196" s="14"/>
      <c r="G196" s="88"/>
      <c r="H196" s="14"/>
      <c r="I196" s="74"/>
      <c r="K196" s="99"/>
      <c r="L196" s="4"/>
    </row>
    <row r="197" spans="1:12" ht="13.5">
      <c r="A197" s="8"/>
      <c r="B197" s="8"/>
      <c r="C197" s="9"/>
      <c r="D197" s="14"/>
      <c r="E197" s="88"/>
      <c r="F197" s="14"/>
      <c r="G197" s="88"/>
      <c r="H197" s="14"/>
      <c r="I197" s="74"/>
      <c r="K197" s="99"/>
      <c r="L197" s="4"/>
    </row>
    <row r="198" spans="1:12" ht="13.5">
      <c r="A198" s="8"/>
      <c r="B198" s="9" t="s">
        <v>256</v>
      </c>
      <c r="C198" s="2"/>
      <c r="D198" s="14"/>
      <c r="E198" s="88"/>
      <c r="F198" s="14"/>
      <c r="G198" s="88"/>
      <c r="H198" s="14"/>
      <c r="I198" s="74"/>
      <c r="K198" s="99"/>
      <c r="L198" s="4"/>
    </row>
    <row r="199" spans="1:12" ht="15" customHeight="1">
      <c r="A199" s="8"/>
      <c r="B199" s="8"/>
      <c r="C199" s="9"/>
      <c r="D199" s="14"/>
      <c r="E199" s="88"/>
      <c r="F199" s="14"/>
      <c r="G199" s="88"/>
      <c r="H199" s="14"/>
      <c r="I199" s="74"/>
      <c r="K199" s="99"/>
      <c r="L199" s="3"/>
    </row>
    <row r="200" spans="1:12" ht="15">
      <c r="A200" s="8"/>
      <c r="B200" s="8"/>
      <c r="C200" s="7"/>
      <c r="I200" s="119" t="s">
        <v>178</v>
      </c>
      <c r="J200" s="57"/>
      <c r="K200" s="119" t="s">
        <v>179</v>
      </c>
      <c r="L200" s="64"/>
    </row>
    <row r="201" spans="1:12" ht="13.5">
      <c r="A201" s="145"/>
      <c r="B201" s="8"/>
      <c r="C201" s="39"/>
      <c r="D201" s="64"/>
      <c r="F201" s="64"/>
      <c r="H201" s="64"/>
      <c r="I201" s="70" t="str">
        <f>+K201</f>
        <v>RM'000</v>
      </c>
      <c r="J201" s="71"/>
      <c r="K201" s="70" t="str">
        <f>K161</f>
        <v>RM'000</v>
      </c>
      <c r="L201" s="64"/>
    </row>
    <row r="202" spans="1:11" s="72" customFormat="1" ht="13.5">
      <c r="A202" s="145"/>
      <c r="B202" s="8"/>
      <c r="C202" s="39"/>
      <c r="D202" s="64"/>
      <c r="E202" s="64"/>
      <c r="F202" s="64"/>
      <c r="G202" s="64"/>
      <c r="H202" s="64"/>
      <c r="I202" s="70"/>
      <c r="J202" s="71"/>
      <c r="K202" s="70"/>
    </row>
    <row r="203" spans="1:11" s="139" customFormat="1" ht="13.5">
      <c r="A203" s="69"/>
      <c r="B203" s="69"/>
      <c r="C203" s="69" t="s">
        <v>180</v>
      </c>
      <c r="D203" s="72"/>
      <c r="E203" s="72"/>
      <c r="F203" s="72"/>
      <c r="G203" s="72"/>
      <c r="H203" s="72"/>
      <c r="I203" s="147">
        <f>28024-6855</f>
        <v>21169</v>
      </c>
      <c r="J203" s="147"/>
      <c r="K203" s="147">
        <v>9219</v>
      </c>
    </row>
    <row r="204" spans="1:12" s="138" customFormat="1" ht="13.5">
      <c r="A204" s="69"/>
      <c r="B204" s="69"/>
      <c r="C204" s="69" t="s">
        <v>220</v>
      </c>
      <c r="D204" s="72"/>
      <c r="E204" s="72"/>
      <c r="F204" s="72"/>
      <c r="G204" s="72"/>
      <c r="H204" s="72"/>
      <c r="I204" s="147">
        <v>6855</v>
      </c>
      <c r="J204" s="147"/>
      <c r="K204" s="147">
        <v>0</v>
      </c>
      <c r="L204" s="140"/>
    </row>
    <row r="205" spans="1:12" s="139" customFormat="1" ht="14.25" thickBot="1">
      <c r="A205" s="69"/>
      <c r="B205" s="69"/>
      <c r="C205" s="148"/>
      <c r="D205" s="148"/>
      <c r="E205" s="148"/>
      <c r="F205" s="148"/>
      <c r="G205" s="148"/>
      <c r="H205" s="148"/>
      <c r="I205" s="149">
        <f>SUM(I203:I204)</f>
        <v>28024</v>
      </c>
      <c r="J205" s="148"/>
      <c r="K205" s="149">
        <f>SUM(K203:K204)</f>
        <v>9219</v>
      </c>
      <c r="L205" s="141"/>
    </row>
    <row r="206" spans="1:12" s="139" customFormat="1" ht="14.25" thickTop="1">
      <c r="A206" s="69"/>
      <c r="B206" s="69"/>
      <c r="C206" s="69"/>
      <c r="D206" s="150"/>
      <c r="E206" s="150"/>
      <c r="F206" s="150"/>
      <c r="G206" s="150"/>
      <c r="H206" s="150"/>
      <c r="I206" s="150"/>
      <c r="J206" s="73"/>
      <c r="K206" s="150"/>
      <c r="L206" s="141"/>
    </row>
    <row r="207" spans="1:12" s="139" customFormat="1" ht="13.5">
      <c r="A207" s="69"/>
      <c r="B207" s="69"/>
      <c r="C207" s="69"/>
      <c r="D207" s="150"/>
      <c r="E207" s="150"/>
      <c r="F207" s="150"/>
      <c r="G207" s="150"/>
      <c r="H207" s="150"/>
      <c r="I207" s="150"/>
      <c r="J207" s="73"/>
      <c r="K207" s="150"/>
      <c r="L207" s="141"/>
    </row>
    <row r="208" spans="1:12" s="139" customFormat="1" ht="13.5">
      <c r="A208" s="69"/>
      <c r="B208" s="72"/>
      <c r="C208" s="69"/>
      <c r="D208" s="150"/>
      <c r="E208" s="150"/>
      <c r="F208" s="150"/>
      <c r="G208" s="150"/>
      <c r="H208" s="150"/>
      <c r="I208" s="151" t="s">
        <v>216</v>
      </c>
      <c r="J208" s="73"/>
      <c r="K208" s="151" t="s">
        <v>82</v>
      </c>
      <c r="L208" s="142"/>
    </row>
    <row r="209" spans="1:12" s="144" customFormat="1" ht="15" customHeight="1">
      <c r="A209" s="69"/>
      <c r="B209" s="152"/>
      <c r="C209" s="69" t="s">
        <v>214</v>
      </c>
      <c r="D209" s="72"/>
      <c r="E209" s="72"/>
      <c r="F209" s="72"/>
      <c r="G209" s="72"/>
      <c r="H209" s="72"/>
      <c r="I209" s="153"/>
      <c r="J209" s="154"/>
      <c r="K209" s="153" t="s">
        <v>181</v>
      </c>
      <c r="L209" s="143"/>
    </row>
    <row r="210" spans="1:12" s="139" customFormat="1" ht="13.5">
      <c r="A210" s="155"/>
      <c r="B210" s="155"/>
      <c r="C210" s="155"/>
      <c r="D210" s="152"/>
      <c r="E210" s="152"/>
      <c r="F210" s="152"/>
      <c r="G210" s="152"/>
      <c r="H210" s="152"/>
      <c r="I210" s="152"/>
      <c r="J210" s="152"/>
      <c r="K210" s="152"/>
      <c r="L210" s="142"/>
    </row>
    <row r="211" spans="1:12" s="139" customFormat="1" ht="13.5">
      <c r="A211" s="69"/>
      <c r="B211" s="69"/>
      <c r="C211" s="125" t="s">
        <v>215</v>
      </c>
      <c r="D211" s="72"/>
      <c r="E211" s="72"/>
      <c r="F211" s="72"/>
      <c r="G211" s="72"/>
      <c r="H211" s="72"/>
      <c r="I211" s="98">
        <v>2389</v>
      </c>
      <c r="J211" s="73"/>
      <c r="K211" s="73">
        <v>7860</v>
      </c>
      <c r="L211" s="142"/>
    </row>
    <row r="212" spans="1:12" ht="13.5" hidden="1">
      <c r="A212" s="69"/>
      <c r="B212" s="69"/>
      <c r="C212" s="125" t="s">
        <v>217</v>
      </c>
      <c r="D212" s="72"/>
      <c r="E212" s="72"/>
      <c r="F212" s="72"/>
      <c r="G212" s="72"/>
      <c r="H212" s="72"/>
      <c r="I212" s="98">
        <v>0</v>
      </c>
      <c r="J212" s="73"/>
      <c r="K212" s="73">
        <v>0</v>
      </c>
      <c r="L212" s="75"/>
    </row>
    <row r="213" spans="1:12" s="38" customFormat="1" ht="13.5" hidden="1">
      <c r="A213" s="145"/>
      <c r="B213" s="8"/>
      <c r="C213" s="31" t="s">
        <v>218</v>
      </c>
      <c r="D213" s="74"/>
      <c r="E213" s="74"/>
      <c r="F213" s="74"/>
      <c r="G213" s="74"/>
      <c r="H213" s="74"/>
      <c r="I213" s="98">
        <v>6</v>
      </c>
      <c r="J213" s="73"/>
      <c r="K213" s="73">
        <v>3</v>
      </c>
      <c r="L213" s="73"/>
    </row>
    <row r="214" spans="1:11" s="9" customFormat="1" ht="13.5">
      <c r="A214" s="145"/>
      <c r="B214" s="8"/>
      <c r="C214" s="2"/>
      <c r="D214" s="3"/>
      <c r="E214" s="64"/>
      <c r="F214" s="3"/>
      <c r="G214" s="64"/>
      <c r="H214" s="3"/>
      <c r="I214" s="74"/>
      <c r="J214" s="2"/>
      <c r="K214" s="74"/>
    </row>
    <row r="215" spans="1:11" s="9" customFormat="1" ht="12.75">
      <c r="A215" s="146" t="s">
        <v>51</v>
      </c>
      <c r="B215" s="8" t="s">
        <v>183</v>
      </c>
      <c r="E215" s="69"/>
      <c r="G215" s="69"/>
      <c r="I215" s="69"/>
      <c r="K215" s="69"/>
    </row>
    <row r="216" spans="1:11" s="9" customFormat="1" ht="12.75">
      <c r="A216" s="22"/>
      <c r="B216" s="22"/>
      <c r="C216" s="7"/>
      <c r="E216" s="69"/>
      <c r="G216" s="69"/>
      <c r="I216" s="69"/>
      <c r="K216" s="69"/>
    </row>
    <row r="217" spans="1:11" s="9" customFormat="1" ht="27.75" customHeight="1">
      <c r="A217" s="22"/>
      <c r="B217" s="170" t="s">
        <v>184</v>
      </c>
      <c r="C217" s="178"/>
      <c r="D217" s="178"/>
      <c r="E217" s="178"/>
      <c r="F217" s="178"/>
      <c r="G217" s="178"/>
      <c r="H217" s="178"/>
      <c r="I217" s="178"/>
      <c r="J217" s="178"/>
      <c r="K217" s="178"/>
    </row>
    <row r="218" spans="1:11" s="9" customFormat="1" ht="12.75">
      <c r="A218" s="22"/>
      <c r="B218" s="22"/>
      <c r="C218" s="6"/>
      <c r="E218" s="69"/>
      <c r="G218" s="69"/>
      <c r="I218" s="69"/>
      <c r="K218" s="69"/>
    </row>
    <row r="219" spans="1:11" s="9" customFormat="1" ht="12.75">
      <c r="A219" s="22" t="s">
        <v>53</v>
      </c>
      <c r="B219" s="8" t="s">
        <v>185</v>
      </c>
      <c r="E219" s="69"/>
      <c r="G219" s="69"/>
      <c r="I219" s="69"/>
      <c r="K219" s="69"/>
    </row>
    <row r="220" spans="1:11" s="9" customFormat="1" ht="12.75">
      <c r="A220" s="22"/>
      <c r="B220" s="22"/>
      <c r="C220" s="6"/>
      <c r="E220" s="69"/>
      <c r="G220" s="69"/>
      <c r="I220" s="69"/>
      <c r="K220" s="69"/>
    </row>
    <row r="221" spans="1:11" s="9" customFormat="1" ht="27" customHeight="1">
      <c r="A221" s="22"/>
      <c r="B221" s="187" t="s">
        <v>244</v>
      </c>
      <c r="C221" s="188"/>
      <c r="D221" s="188"/>
      <c r="E221" s="188"/>
      <c r="F221" s="188"/>
      <c r="G221" s="188"/>
      <c r="H221" s="188"/>
      <c r="I221" s="188"/>
      <c r="J221" s="188"/>
      <c r="K221" s="188"/>
    </row>
    <row r="222" spans="1:11" s="9" customFormat="1" ht="13.5">
      <c r="A222" s="22"/>
      <c r="B222" s="84"/>
      <c r="C222" s="77"/>
      <c r="D222" s="77"/>
      <c r="E222" s="77"/>
      <c r="F222" s="77"/>
      <c r="G222" s="77"/>
      <c r="H222" s="77"/>
      <c r="I222" s="77"/>
      <c r="J222" s="77"/>
      <c r="K222" s="77"/>
    </row>
    <row r="223" spans="1:11" s="9" customFormat="1" ht="138" customHeight="1">
      <c r="A223" s="22"/>
      <c r="B223" s="130">
        <v>1</v>
      </c>
      <c r="C223" s="170" t="s">
        <v>245</v>
      </c>
      <c r="D223" s="178"/>
      <c r="E223" s="178"/>
      <c r="F223" s="178"/>
      <c r="G223" s="178"/>
      <c r="H223" s="178"/>
      <c r="I223" s="178"/>
      <c r="J223" s="178"/>
      <c r="K223" s="178"/>
    </row>
    <row r="224" spans="1:11" s="9" customFormat="1" ht="12.75">
      <c r="A224" s="22"/>
      <c r="B224" s="22"/>
      <c r="C224" s="6"/>
      <c r="E224" s="69"/>
      <c r="G224" s="69"/>
      <c r="I224" s="69"/>
      <c r="K224" s="69"/>
    </row>
    <row r="225" spans="1:11" s="9" customFormat="1" ht="12.75">
      <c r="A225" s="22" t="s">
        <v>56</v>
      </c>
      <c r="B225" s="8" t="s">
        <v>186</v>
      </c>
      <c r="E225" s="69"/>
      <c r="G225" s="69"/>
      <c r="I225" s="69"/>
      <c r="K225" s="69"/>
    </row>
    <row r="226" spans="1:11" s="9" customFormat="1" ht="12.75">
      <c r="A226" s="22"/>
      <c r="B226" s="22"/>
      <c r="C226" s="7"/>
      <c r="E226" s="69"/>
      <c r="G226" s="69"/>
      <c r="I226" s="69"/>
      <c r="K226" s="69"/>
    </row>
    <row r="227" spans="1:11" s="9" customFormat="1" ht="13.5">
      <c r="A227" s="22"/>
      <c r="B227" s="23" t="s">
        <v>11</v>
      </c>
      <c r="C227" s="179" t="s">
        <v>19</v>
      </c>
      <c r="D227" s="178"/>
      <c r="E227" s="178"/>
      <c r="F227" s="178"/>
      <c r="G227" s="178"/>
      <c r="H227" s="178"/>
      <c r="I227" s="178"/>
      <c r="J227" s="178"/>
      <c r="K227" s="178"/>
    </row>
    <row r="228" spans="1:11" s="9" customFormat="1" ht="13.5">
      <c r="A228" s="22"/>
      <c r="B228" s="23"/>
      <c r="C228" s="179" t="s">
        <v>20</v>
      </c>
      <c r="D228" s="178"/>
      <c r="E228" s="178"/>
      <c r="F228" s="178"/>
      <c r="G228" s="178"/>
      <c r="H228" s="178"/>
      <c r="I228" s="178"/>
      <c r="J228" s="178"/>
      <c r="K228" s="178"/>
    </row>
    <row r="229" spans="1:11" s="9" customFormat="1" ht="12.75">
      <c r="A229" s="22"/>
      <c r="B229" s="23"/>
      <c r="C229" s="7"/>
      <c r="E229" s="69"/>
      <c r="G229" s="69"/>
      <c r="I229" s="69"/>
      <c r="K229" s="69"/>
    </row>
    <row r="230" spans="1:11" s="9" customFormat="1" ht="13.5">
      <c r="A230" s="22"/>
      <c r="B230" s="23" t="s">
        <v>14</v>
      </c>
      <c r="C230" s="179" t="s">
        <v>21</v>
      </c>
      <c r="D230" s="178"/>
      <c r="E230" s="178"/>
      <c r="F230" s="178"/>
      <c r="G230" s="178"/>
      <c r="H230" s="178"/>
      <c r="I230" s="178"/>
      <c r="J230" s="178"/>
      <c r="K230" s="178"/>
    </row>
    <row r="231" spans="1:11" ht="13.5">
      <c r="A231" s="22"/>
      <c r="B231" s="22"/>
      <c r="C231" s="7"/>
      <c r="D231" s="9"/>
      <c r="E231" s="69"/>
      <c r="F231" s="9"/>
      <c r="G231" s="69"/>
      <c r="H231" s="9"/>
      <c r="I231" s="69"/>
      <c r="J231" s="9"/>
      <c r="K231" s="69"/>
    </row>
    <row r="232" spans="1:9" ht="13.5">
      <c r="A232" s="8"/>
      <c r="B232" s="8"/>
      <c r="C232" s="27"/>
      <c r="D232" s="10"/>
      <c r="E232" s="59"/>
      <c r="F232" s="59"/>
      <c r="G232" s="59"/>
      <c r="H232" s="10"/>
      <c r="I232" s="59"/>
    </row>
    <row r="233" spans="1:17" ht="15">
      <c r="A233" s="8" t="s">
        <v>58</v>
      </c>
      <c r="B233" s="8" t="s">
        <v>116</v>
      </c>
      <c r="C233" s="2"/>
      <c r="D233" s="10"/>
      <c r="E233" s="59"/>
      <c r="F233" s="59"/>
      <c r="G233" s="59"/>
      <c r="H233" s="10"/>
      <c r="I233" s="59"/>
      <c r="J233" s="59"/>
      <c r="L233" s="82"/>
      <c r="M233" s="67"/>
      <c r="N233" s="67"/>
      <c r="O233" s="67"/>
      <c r="P233" s="67"/>
      <c r="Q233" s="67"/>
    </row>
    <row r="234" spans="1:11" s="30" customFormat="1" ht="13.5">
      <c r="A234" s="9"/>
      <c r="B234" s="9"/>
      <c r="C234" s="19"/>
      <c r="D234" s="19"/>
      <c r="E234" s="182" t="str">
        <f>E159</f>
        <v>3 months ended</v>
      </c>
      <c r="F234" s="182"/>
      <c r="G234" s="182"/>
      <c r="H234" s="54"/>
      <c r="I234" s="182" t="str">
        <f>I159</f>
        <v>6 months ended</v>
      </c>
      <c r="J234" s="182"/>
      <c r="K234" s="182"/>
    </row>
    <row r="235" spans="1:11" ht="13.5">
      <c r="A235" s="53"/>
      <c r="B235" s="53"/>
      <c r="C235" s="28"/>
      <c r="D235" s="28"/>
      <c r="E235" s="95">
        <f>E160</f>
        <v>39629</v>
      </c>
      <c r="F235" s="83"/>
      <c r="G235" s="95">
        <f>G160</f>
        <v>39263</v>
      </c>
      <c r="H235" s="95"/>
      <c r="I235" s="95">
        <f>I160</f>
        <v>39629</v>
      </c>
      <c r="J235" s="95"/>
      <c r="K235" s="95">
        <f>K160</f>
        <v>39263</v>
      </c>
    </row>
    <row r="236" spans="1:11" ht="13.5">
      <c r="A236" s="8"/>
      <c r="B236" s="8"/>
      <c r="C236" s="39"/>
      <c r="D236" s="39"/>
      <c r="E236" s="66"/>
      <c r="F236" s="26"/>
      <c r="G236" s="66"/>
      <c r="H236" s="66"/>
      <c r="I236" s="66"/>
      <c r="J236" s="66"/>
      <c r="K236" s="66"/>
    </row>
    <row r="237" spans="1:11" ht="13.5">
      <c r="A237" s="8"/>
      <c r="B237" s="9" t="s">
        <v>11</v>
      </c>
      <c r="C237" s="9" t="s">
        <v>22</v>
      </c>
      <c r="D237" s="9"/>
      <c r="E237" s="59"/>
      <c r="F237" s="10"/>
      <c r="G237" s="59"/>
      <c r="H237" s="59"/>
      <c r="I237" s="59"/>
      <c r="J237" s="59"/>
      <c r="K237" s="59"/>
    </row>
    <row r="238" spans="1:19" ht="13.5">
      <c r="A238" s="8"/>
      <c r="B238" s="9"/>
      <c r="C238" s="9"/>
      <c r="D238" s="9"/>
      <c r="E238" s="59"/>
      <c r="F238" s="10"/>
      <c r="G238" s="59"/>
      <c r="H238" s="59"/>
      <c r="I238" s="59"/>
      <c r="J238" s="59"/>
      <c r="K238" s="59"/>
      <c r="M238" s="10"/>
      <c r="N238" s="10"/>
      <c r="O238" s="10"/>
      <c r="P238" s="10"/>
      <c r="Q238" s="10"/>
      <c r="S238" s="2">
        <f>IF(R238="diff",I239-Q238,"")</f>
      </c>
    </row>
    <row r="239" spans="1:17" ht="13.5">
      <c r="A239" s="8"/>
      <c r="B239" s="9"/>
      <c r="C239" s="9" t="s">
        <v>23</v>
      </c>
      <c r="D239" s="9"/>
      <c r="E239" s="59">
        <f>'Income Statement'!B38</f>
        <v>-1797</v>
      </c>
      <c r="F239" s="10"/>
      <c r="G239" s="59">
        <f>'Income Statement'!D38</f>
        <v>-2444</v>
      </c>
      <c r="H239" s="59"/>
      <c r="I239" s="59">
        <f>'Income Statement'!F38</f>
        <v>-3580</v>
      </c>
      <c r="J239" s="59"/>
      <c r="K239" s="59">
        <f>'Income Statement'!H38</f>
        <v>-3931</v>
      </c>
      <c r="M239" s="10"/>
      <c r="N239" s="10"/>
      <c r="O239" s="10"/>
      <c r="P239" s="10"/>
      <c r="Q239" s="10"/>
    </row>
    <row r="240" spans="1:17" ht="13.5">
      <c r="A240" s="8"/>
      <c r="B240" s="9"/>
      <c r="C240" s="9" t="s">
        <v>24</v>
      </c>
      <c r="D240" s="9"/>
      <c r="E240" s="59"/>
      <c r="F240" s="10"/>
      <c r="G240" s="59"/>
      <c r="H240" s="59"/>
      <c r="I240" s="59"/>
      <c r="J240" s="59"/>
      <c r="K240" s="59"/>
      <c r="M240" s="10"/>
      <c r="N240" s="10"/>
      <c r="O240" s="10"/>
      <c r="P240" s="10"/>
      <c r="Q240" s="10"/>
    </row>
    <row r="241" spans="1:11" ht="13.5">
      <c r="A241" s="8"/>
      <c r="B241" s="9"/>
      <c r="C241" s="9"/>
      <c r="D241" s="9"/>
      <c r="E241" s="59"/>
      <c r="F241" s="10"/>
      <c r="G241" s="59"/>
      <c r="H241" s="59"/>
      <c r="I241" s="59"/>
      <c r="J241" s="59"/>
      <c r="K241" s="59"/>
    </row>
    <row r="242" spans="1:11" ht="13.5">
      <c r="A242" s="8"/>
      <c r="B242" s="9"/>
      <c r="C242" s="9" t="s">
        <v>25</v>
      </c>
      <c r="D242" s="9"/>
      <c r="E242" s="59">
        <v>45000</v>
      </c>
      <c r="F242" s="10"/>
      <c r="G242" s="59">
        <v>45000</v>
      </c>
      <c r="H242" s="59"/>
      <c r="I242" s="59">
        <v>45000</v>
      </c>
      <c r="J242" s="59"/>
      <c r="K242" s="59">
        <v>45000</v>
      </c>
    </row>
    <row r="243" spans="1:11" ht="13.5">
      <c r="A243" s="8"/>
      <c r="B243" s="9"/>
      <c r="C243" s="9" t="s">
        <v>26</v>
      </c>
      <c r="D243" s="9"/>
      <c r="E243" s="59"/>
      <c r="F243" s="10"/>
      <c r="G243" s="59"/>
      <c r="H243" s="59"/>
      <c r="I243" s="59"/>
      <c r="J243" s="59"/>
      <c r="K243" s="59"/>
    </row>
    <row r="244" spans="1:11" ht="13.5">
      <c r="A244" s="8"/>
      <c r="B244" s="9"/>
      <c r="C244" s="9"/>
      <c r="D244" s="9"/>
      <c r="E244" s="59"/>
      <c r="F244" s="10"/>
      <c r="G244" s="59"/>
      <c r="H244" s="59"/>
      <c r="I244" s="59"/>
      <c r="J244" s="59"/>
      <c r="K244" s="59"/>
    </row>
    <row r="245" spans="1:11" ht="13.5">
      <c r="A245" s="8"/>
      <c r="B245" s="9"/>
      <c r="C245" s="9" t="s">
        <v>27</v>
      </c>
      <c r="D245" s="9"/>
      <c r="E245" s="60">
        <f>+E239/E242*100</f>
        <v>-3.9933333333333336</v>
      </c>
      <c r="F245" s="10"/>
      <c r="G245" s="60">
        <f>+G239/G242*100</f>
        <v>-5.431111111111111</v>
      </c>
      <c r="H245" s="60"/>
      <c r="I245" s="60">
        <f>+I239/I242*100</f>
        <v>-7.955555555555556</v>
      </c>
      <c r="J245" s="59"/>
      <c r="K245" s="60">
        <f>+K239/K242*100</f>
        <v>-8.735555555555557</v>
      </c>
    </row>
    <row r="246" spans="1:11" ht="13.5">
      <c r="A246" s="8"/>
      <c r="B246" s="9"/>
      <c r="C246" s="9"/>
      <c r="D246" s="9"/>
      <c r="E246" s="59"/>
      <c r="F246" s="10"/>
      <c r="G246" s="59"/>
      <c r="H246" s="59"/>
      <c r="I246" s="59"/>
      <c r="J246" s="59"/>
      <c r="K246" s="59"/>
    </row>
    <row r="247" spans="1:11" ht="13.5">
      <c r="A247" s="8"/>
      <c r="B247" s="9" t="s">
        <v>14</v>
      </c>
      <c r="C247" s="9" t="s">
        <v>28</v>
      </c>
      <c r="D247" s="9"/>
      <c r="E247" s="59"/>
      <c r="F247" s="10"/>
      <c r="G247" s="59"/>
      <c r="H247" s="59"/>
      <c r="I247" s="59"/>
      <c r="J247" s="59"/>
      <c r="K247" s="59"/>
    </row>
    <row r="248" spans="1:11" ht="13.5">
      <c r="A248" s="8"/>
      <c r="B248" s="8"/>
      <c r="C248" s="9"/>
      <c r="D248" s="9"/>
      <c r="E248" s="59"/>
      <c r="F248" s="10"/>
      <c r="G248" s="59"/>
      <c r="H248" s="59"/>
      <c r="I248" s="59"/>
      <c r="J248" s="59"/>
      <c r="K248" s="59"/>
    </row>
    <row r="249" spans="1:11" ht="13.5">
      <c r="A249" s="8"/>
      <c r="B249" s="8"/>
      <c r="C249" s="9" t="s">
        <v>23</v>
      </c>
      <c r="D249" s="9"/>
      <c r="E249" s="59">
        <f>+E239</f>
        <v>-1797</v>
      </c>
      <c r="F249" s="10"/>
      <c r="G249" s="59">
        <f>+G239</f>
        <v>-2444</v>
      </c>
      <c r="H249" s="59"/>
      <c r="I249" s="59">
        <f>+I239</f>
        <v>-3580</v>
      </c>
      <c r="J249" s="59"/>
      <c r="K249" s="59">
        <f>+K239</f>
        <v>-3931</v>
      </c>
    </row>
    <row r="250" spans="1:11" ht="13.5">
      <c r="A250" s="8"/>
      <c r="B250" s="8"/>
      <c r="C250" s="9" t="s">
        <v>30</v>
      </c>
      <c r="D250" s="9"/>
      <c r="E250" s="59"/>
      <c r="F250" s="10"/>
      <c r="G250" s="59"/>
      <c r="H250" s="59"/>
      <c r="I250" s="59"/>
      <c r="J250" s="59"/>
      <c r="K250" s="59"/>
    </row>
    <row r="251" spans="1:11" ht="13.5">
      <c r="A251" s="8"/>
      <c r="B251" s="8"/>
      <c r="C251" s="9"/>
      <c r="D251" s="9"/>
      <c r="E251" s="59"/>
      <c r="F251" s="10"/>
      <c r="G251" s="59"/>
      <c r="H251" s="59"/>
      <c r="I251" s="59"/>
      <c r="J251" s="59"/>
      <c r="K251" s="59"/>
    </row>
    <row r="252" spans="1:11" ht="13.5">
      <c r="A252" s="8"/>
      <c r="B252" s="8"/>
      <c r="C252" s="9" t="s">
        <v>25</v>
      </c>
      <c r="D252" s="9"/>
      <c r="E252" s="59">
        <v>45000</v>
      </c>
      <c r="F252" s="10"/>
      <c r="G252" s="59">
        <v>45000</v>
      </c>
      <c r="H252" s="59"/>
      <c r="I252" s="59">
        <v>45000</v>
      </c>
      <c r="J252" s="59"/>
      <c r="K252" s="59">
        <v>45000</v>
      </c>
    </row>
    <row r="253" spans="1:11" ht="13.5">
      <c r="A253" s="8"/>
      <c r="B253" s="8"/>
      <c r="C253" s="9" t="s">
        <v>26</v>
      </c>
      <c r="D253" s="9"/>
      <c r="E253" s="59"/>
      <c r="F253" s="10"/>
      <c r="G253" s="59"/>
      <c r="H253" s="59"/>
      <c r="I253" s="59"/>
      <c r="J253" s="59"/>
      <c r="K253" s="59"/>
    </row>
    <row r="254" spans="1:11" ht="13.5">
      <c r="A254" s="8"/>
      <c r="B254" s="8"/>
      <c r="C254" s="9"/>
      <c r="D254" s="9"/>
      <c r="E254" s="59"/>
      <c r="F254" s="10"/>
      <c r="G254" s="59"/>
      <c r="H254" s="59"/>
      <c r="I254" s="59"/>
      <c r="J254" s="88"/>
      <c r="K254" s="59"/>
    </row>
    <row r="255" spans="1:11" ht="13.5">
      <c r="A255" s="8"/>
      <c r="B255" s="8"/>
      <c r="C255" s="9" t="s">
        <v>29</v>
      </c>
      <c r="D255" s="9"/>
      <c r="E255" s="59">
        <v>0</v>
      </c>
      <c r="F255" s="10"/>
      <c r="G255" s="59">
        <v>0</v>
      </c>
      <c r="H255" s="59"/>
      <c r="I255" s="59">
        <v>0</v>
      </c>
      <c r="J255" s="88"/>
      <c r="K255" s="59">
        <v>0</v>
      </c>
    </row>
    <row r="256" spans="1:11" ht="13.5">
      <c r="A256" s="8"/>
      <c r="B256" s="8"/>
      <c r="C256" s="9"/>
      <c r="D256" s="9"/>
      <c r="E256" s="62"/>
      <c r="F256" s="14"/>
      <c r="G256" s="62"/>
      <c r="H256" s="88"/>
      <c r="I256" s="62"/>
      <c r="J256" s="88"/>
      <c r="K256" s="62"/>
    </row>
    <row r="257" spans="1:11" ht="13.5">
      <c r="A257" s="8"/>
      <c r="B257" s="8"/>
      <c r="C257" s="9" t="s">
        <v>25</v>
      </c>
      <c r="D257" s="9"/>
      <c r="E257" s="59">
        <f>SUM(E252:E256)</f>
        <v>45000</v>
      </c>
      <c r="F257" s="14"/>
      <c r="G257" s="59">
        <f>SUM(G252:G256)</f>
        <v>45000</v>
      </c>
      <c r="H257" s="88"/>
      <c r="I257" s="59">
        <f>SUM(I252:I256)</f>
        <v>45000</v>
      </c>
      <c r="J257" s="88"/>
      <c r="K257" s="59">
        <f>SUM(K252:K256)</f>
        <v>45000</v>
      </c>
    </row>
    <row r="258" spans="1:11" ht="13.5">
      <c r="A258" s="8"/>
      <c r="B258" s="8"/>
      <c r="C258" s="9" t="s">
        <v>31</v>
      </c>
      <c r="D258" s="9"/>
      <c r="E258" s="62"/>
      <c r="F258" s="14"/>
      <c r="G258" s="62"/>
      <c r="H258" s="88"/>
      <c r="I258" s="62"/>
      <c r="J258" s="88"/>
      <c r="K258" s="62"/>
    </row>
    <row r="259" spans="1:11" ht="13.5">
      <c r="A259" s="8"/>
      <c r="B259" s="8"/>
      <c r="C259" s="9"/>
      <c r="D259" s="9"/>
      <c r="E259" s="59"/>
      <c r="F259" s="14"/>
      <c r="G259" s="59"/>
      <c r="H259" s="88"/>
      <c r="I259" s="59"/>
      <c r="J259" s="88"/>
      <c r="K259" s="59"/>
    </row>
    <row r="260" spans="1:11" ht="13.5">
      <c r="A260" s="8"/>
      <c r="B260" s="8"/>
      <c r="C260" s="9" t="s">
        <v>32</v>
      </c>
      <c r="D260" s="9"/>
      <c r="E260" s="120">
        <f>+E249/E257*100</f>
        <v>-3.9933333333333336</v>
      </c>
      <c r="F260" s="14"/>
      <c r="G260" s="60">
        <f>+G249/G257*100</f>
        <v>-5.431111111111111</v>
      </c>
      <c r="H260" s="120"/>
      <c r="I260" s="60">
        <f>+I249/I257*100</f>
        <v>-7.955555555555556</v>
      </c>
      <c r="J260" s="88"/>
      <c r="K260" s="60">
        <f>+K249/K257*100</f>
        <v>-8.735555555555557</v>
      </c>
    </row>
    <row r="261" spans="1:11" ht="14.25" thickBot="1">
      <c r="A261" s="8"/>
      <c r="B261" s="8"/>
      <c r="C261" s="31"/>
      <c r="D261" s="31"/>
      <c r="E261" s="68"/>
      <c r="F261" s="14"/>
      <c r="G261" s="68"/>
      <c r="H261" s="68"/>
      <c r="I261" s="68"/>
      <c r="J261" s="14"/>
      <c r="K261" s="68"/>
    </row>
    <row r="262" spans="1:11" ht="14.25" thickTop="1">
      <c r="A262" s="8"/>
      <c r="B262" s="8"/>
      <c r="C262" s="2"/>
      <c r="D262" s="2"/>
      <c r="F262" s="56"/>
      <c r="H262" s="64"/>
      <c r="J262" s="56"/>
      <c r="K262" s="64"/>
    </row>
    <row r="263" ht="13.5">
      <c r="J263" s="64"/>
    </row>
    <row r="264" ht="13.5">
      <c r="J264" s="64"/>
    </row>
    <row r="265" ht="13.5">
      <c r="J265" s="64"/>
    </row>
    <row r="266" ht="13.5">
      <c r="J266" s="64"/>
    </row>
  </sheetData>
  <mergeCells count="60">
    <mergeCell ref="B221:K221"/>
    <mergeCell ref="E234:G234"/>
    <mergeCell ref="I234:K234"/>
    <mergeCell ref="C227:K227"/>
    <mergeCell ref="C228:K228"/>
    <mergeCell ref="C230:K230"/>
    <mergeCell ref="C223:K223"/>
    <mergeCell ref="B217:K217"/>
    <mergeCell ref="C190:K190"/>
    <mergeCell ref="C191:K191"/>
    <mergeCell ref="E55:G55"/>
    <mergeCell ref="I55:K55"/>
    <mergeCell ref="C122:K122"/>
    <mergeCell ref="B172:K172"/>
    <mergeCell ref="E175:G175"/>
    <mergeCell ref="I175:K175"/>
    <mergeCell ref="B142:K142"/>
    <mergeCell ref="C149:K149"/>
    <mergeCell ref="B145:C145"/>
    <mergeCell ref="B184:K184"/>
    <mergeCell ref="B143:K143"/>
    <mergeCell ref="E159:G159"/>
    <mergeCell ref="I159:K159"/>
    <mergeCell ref="B147:K147"/>
    <mergeCell ref="B10:K10"/>
    <mergeCell ref="B12:K12"/>
    <mergeCell ref="B16:K16"/>
    <mergeCell ref="B24:K24"/>
    <mergeCell ref="C21:I21"/>
    <mergeCell ref="B25:K25"/>
    <mergeCell ref="B27:H27"/>
    <mergeCell ref="B29:K29"/>
    <mergeCell ref="B41:K41"/>
    <mergeCell ref="B31:I31"/>
    <mergeCell ref="B33:K33"/>
    <mergeCell ref="B37:K37"/>
    <mergeCell ref="B39:I39"/>
    <mergeCell ref="B43:I43"/>
    <mergeCell ref="B45:K45"/>
    <mergeCell ref="B47:C47"/>
    <mergeCell ref="C153:K153"/>
    <mergeCell ref="E56:G56"/>
    <mergeCell ref="I56:K56"/>
    <mergeCell ref="B115:C115"/>
    <mergeCell ref="B49:K49"/>
    <mergeCell ref="B53:K53"/>
    <mergeCell ref="B105:K105"/>
    <mergeCell ref="B109:K109"/>
    <mergeCell ref="B111:K111"/>
    <mergeCell ref="B113:K113"/>
    <mergeCell ref="C119:K119"/>
    <mergeCell ref="B117:K117"/>
    <mergeCell ref="C120:K120"/>
    <mergeCell ref="C121:K121"/>
    <mergeCell ref="A132:K132"/>
    <mergeCell ref="C124:K124"/>
    <mergeCell ref="B140:K140"/>
    <mergeCell ref="B137:K137"/>
    <mergeCell ref="B138:K138"/>
    <mergeCell ref="C123:K123"/>
  </mergeCells>
  <printOptions/>
  <pageMargins left="1" right="0.5" top="0.393700787401575" bottom="0.43" header="0.196850393700787" footer="0.14"/>
  <pageSetup firstPageNumber="5" useFirstPageNumber="1" horizontalDpi="600" verticalDpi="600" orientation="portrait" paperSize="9" scale="90" r:id="rId1"/>
  <headerFooter alignWithMargins="0">
    <oddHeader>&amp;R&amp;P</oddHeader>
    <oddFooter xml:space="preserve">&amp;C&amp;"Book Antiqua,Bold"   </oddFooter>
  </headerFooter>
  <rowBreaks count="5" manualBreakCount="5">
    <brk id="41" max="10" man="1"/>
    <brk id="101" max="10" man="1"/>
    <brk id="126" max="255" man="1"/>
    <brk id="169" max="10" man="1"/>
    <brk id="2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LowPM</cp:lastModifiedBy>
  <cp:lastPrinted>2008-08-26T09:33:11Z</cp:lastPrinted>
  <dcterms:created xsi:type="dcterms:W3CDTF">2002-11-19T02:50:17Z</dcterms:created>
  <dcterms:modified xsi:type="dcterms:W3CDTF">2008-08-26T09:58:57Z</dcterms:modified>
  <cp:category/>
  <cp:version/>
  <cp:contentType/>
  <cp:contentStatus/>
</cp:coreProperties>
</file>